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6 сесія\проекти\6 sesia\6 sesia\6. внесення змін до бюджету на 2016 рік\"/>
    </mc:Choice>
  </mc:AlternateContent>
  <bookViews>
    <workbookView xWindow="0" yWindow="0" windowWidth="20490" windowHeight="7620" tabRatio="666" activeTab="1"/>
  </bookViews>
  <sheets>
    <sheet name="дод3" sheetId="1" r:id="rId1"/>
    <sheet name="дод3-1 (2)" sheetId="2" r:id="rId2"/>
  </sheets>
  <definedNames>
    <definedName name="_xlnm.Print_Area" localSheetId="1">'дод3-1 (2)'!$A$1:$P$265</definedName>
  </definedNames>
  <calcPr calcId="162913" iterateDelta="1E-4"/>
</workbook>
</file>

<file path=xl/calcChain.xml><?xml version="1.0" encoding="utf-8"?>
<calcChain xmlns="http://schemas.openxmlformats.org/spreadsheetml/2006/main">
  <c r="O259" i="2" l="1"/>
  <c r="N259" i="2"/>
  <c r="M259" i="2"/>
  <c r="L259" i="2"/>
  <c r="K259" i="2"/>
  <c r="I259" i="2"/>
  <c r="H259" i="2"/>
  <c r="G259" i="2"/>
  <c r="F259" i="2"/>
  <c r="O258" i="2"/>
  <c r="N258" i="2"/>
  <c r="M258" i="2"/>
  <c r="L258" i="2"/>
  <c r="K258" i="2"/>
  <c r="I258" i="2"/>
  <c r="H258" i="2"/>
  <c r="G258" i="2"/>
  <c r="F258" i="2"/>
  <c r="E259" i="2"/>
  <c r="F242" i="1"/>
  <c r="F239" i="1"/>
  <c r="F15" i="1"/>
  <c r="F44" i="1"/>
  <c r="F181" i="1"/>
  <c r="F209" i="1"/>
  <c r="F102" i="1"/>
  <c r="I242" i="1"/>
  <c r="I239" i="1"/>
  <c r="I209" i="1"/>
  <c r="I102" i="1"/>
  <c r="J55" i="1"/>
  <c r="P55" i="1"/>
  <c r="P56" i="2"/>
  <c r="O56" i="2"/>
  <c r="N56" i="2"/>
  <c r="M56" i="2"/>
  <c r="L56" i="2"/>
  <c r="K56" i="2"/>
  <c r="J56" i="2"/>
  <c r="I56" i="2"/>
  <c r="H56" i="2"/>
  <c r="G56" i="2"/>
  <c r="F56" i="2"/>
  <c r="E56" i="2"/>
  <c r="K44" i="1"/>
  <c r="N44" i="1"/>
  <c r="H72" i="1"/>
  <c r="G72" i="1"/>
  <c r="E75" i="1"/>
  <c r="E78" i="1"/>
  <c r="E81" i="1"/>
  <c r="E89" i="1"/>
  <c r="P89" i="1" s="1"/>
  <c r="E92" i="1"/>
  <c r="E94" i="1"/>
  <c r="E97" i="1"/>
  <c r="F72" i="1"/>
  <c r="E101" i="1"/>
  <c r="J101" i="1"/>
  <c r="P101" i="1" s="1"/>
  <c r="E77" i="1"/>
  <c r="E82" i="1"/>
  <c r="E91" i="1"/>
  <c r="P91" i="1" s="1"/>
  <c r="E93" i="1"/>
  <c r="P93" i="1" s="1"/>
  <c r="E96" i="1"/>
  <c r="E99" i="1"/>
  <c r="E80" i="1"/>
  <c r="E47" i="1"/>
  <c r="E48" i="1"/>
  <c r="E51" i="1"/>
  <c r="E54" i="1"/>
  <c r="P54" i="1" s="1"/>
  <c r="P55" i="2" s="1"/>
  <c r="E55" i="1"/>
  <c r="E56" i="1"/>
  <c r="E57" i="1"/>
  <c r="E58" i="1"/>
  <c r="E59" i="1"/>
  <c r="L44" i="1"/>
  <c r="L45" i="2" s="1"/>
  <c r="L46" i="2" s="1"/>
  <c r="M44" i="1"/>
  <c r="O44" i="1"/>
  <c r="J54" i="1"/>
  <c r="F191" i="1"/>
  <c r="H44" i="1"/>
  <c r="G44" i="1"/>
  <c r="G45" i="2" s="1"/>
  <c r="G46" i="2" s="1"/>
  <c r="J34" i="1"/>
  <c r="J35" i="1"/>
  <c r="J38" i="1"/>
  <c r="J40" i="1"/>
  <c r="P40" i="1" s="1"/>
  <c r="P38" i="2" s="1"/>
  <c r="J43" i="1"/>
  <c r="E34" i="1"/>
  <c r="E35" i="1"/>
  <c r="E43" i="1"/>
  <c r="J109" i="1"/>
  <c r="F175" i="1"/>
  <c r="E180" i="1"/>
  <c r="E68" i="1"/>
  <c r="E29" i="1"/>
  <c r="P29" i="1" s="1"/>
  <c r="E37" i="1"/>
  <c r="E240" i="1"/>
  <c r="E16" i="1"/>
  <c r="E46" i="1"/>
  <c r="E62" i="1"/>
  <c r="E74" i="1"/>
  <c r="E103" i="1"/>
  <c r="E178" i="1"/>
  <c r="E182" i="1"/>
  <c r="E192" i="1"/>
  <c r="E216" i="1"/>
  <c r="E210" i="1"/>
  <c r="J110" i="1"/>
  <c r="J163" i="1"/>
  <c r="J103" i="1"/>
  <c r="J104" i="1"/>
  <c r="J106" i="1"/>
  <c r="J108" i="1"/>
  <c r="J112" i="1"/>
  <c r="J114" i="1"/>
  <c r="J116" i="1"/>
  <c r="J118" i="1"/>
  <c r="J120" i="1"/>
  <c r="J122" i="1"/>
  <c r="J124" i="1"/>
  <c r="J126" i="1"/>
  <c r="J128" i="1"/>
  <c r="J130" i="1"/>
  <c r="J132" i="1"/>
  <c r="J134" i="1"/>
  <c r="J136" i="1"/>
  <c r="J138" i="1"/>
  <c r="J140" i="1"/>
  <c r="J142" i="1"/>
  <c r="J144" i="1"/>
  <c r="J146" i="1"/>
  <c r="J148" i="1"/>
  <c r="J152" i="1"/>
  <c r="J155" i="1"/>
  <c r="J157" i="1"/>
  <c r="J158" i="1"/>
  <c r="J159" i="1"/>
  <c r="J161" i="1"/>
  <c r="J165" i="1"/>
  <c r="P165" i="1" s="1"/>
  <c r="J167" i="1"/>
  <c r="J169" i="1"/>
  <c r="J171" i="1"/>
  <c r="K173" i="1"/>
  <c r="N173" i="1"/>
  <c r="J164" i="1"/>
  <c r="P164" i="1" s="1"/>
  <c r="J69" i="1"/>
  <c r="J71" i="1"/>
  <c r="J62" i="1"/>
  <c r="P62" i="1" s="1"/>
  <c r="J66" i="1"/>
  <c r="J61" i="1" s="1"/>
  <c r="J62" i="2" s="1"/>
  <c r="J63" i="2" s="1"/>
  <c r="J67" i="1"/>
  <c r="J68" i="1"/>
  <c r="K181" i="1"/>
  <c r="J181" i="1" s="1"/>
  <c r="N181" i="1"/>
  <c r="J217" i="1"/>
  <c r="J218" i="1"/>
  <c r="J219" i="1"/>
  <c r="J220" i="1"/>
  <c r="J222" i="1"/>
  <c r="J216" i="1"/>
  <c r="J221" i="1"/>
  <c r="J223" i="1"/>
  <c r="J224" i="1"/>
  <c r="P224" i="1" s="1"/>
  <c r="J225" i="1"/>
  <c r="J226" i="1"/>
  <c r="J227" i="1"/>
  <c r="J228" i="1"/>
  <c r="J229" i="1"/>
  <c r="J230" i="1"/>
  <c r="J231" i="1"/>
  <c r="J232" i="1"/>
  <c r="P232" i="1" s="1"/>
  <c r="J233" i="1"/>
  <c r="J234" i="1"/>
  <c r="J235" i="1"/>
  <c r="J236" i="1"/>
  <c r="P236" i="1" s="1"/>
  <c r="J237" i="1"/>
  <c r="J238" i="1"/>
  <c r="J16" i="1"/>
  <c r="J17" i="1"/>
  <c r="J17" i="2" s="1"/>
  <c r="J18" i="1"/>
  <c r="J19" i="1"/>
  <c r="J20" i="1"/>
  <c r="J21" i="1"/>
  <c r="J21" i="2" s="1"/>
  <c r="J22" i="1"/>
  <c r="J23" i="1"/>
  <c r="J24" i="1"/>
  <c r="P24" i="1" s="1"/>
  <c r="P27" i="2" s="1"/>
  <c r="J26" i="1"/>
  <c r="J27" i="1"/>
  <c r="J28" i="1"/>
  <c r="J30" i="1"/>
  <c r="P30" i="1" s="1"/>
  <c r="P31" i="2" s="1"/>
  <c r="J31" i="1"/>
  <c r="J32" i="1"/>
  <c r="J33" i="1"/>
  <c r="J36" i="1"/>
  <c r="J37" i="1"/>
  <c r="P37" i="1" s="1"/>
  <c r="J41" i="1"/>
  <c r="J42" i="1"/>
  <c r="K72" i="1"/>
  <c r="J72" i="1" s="1"/>
  <c r="N72" i="1"/>
  <c r="K175" i="1"/>
  <c r="N175" i="1"/>
  <c r="J175" i="1"/>
  <c r="J192" i="1"/>
  <c r="J196" i="1"/>
  <c r="J197" i="1"/>
  <c r="J198" i="1"/>
  <c r="J200" i="1"/>
  <c r="J201" i="1"/>
  <c r="J203" i="1"/>
  <c r="J206" i="1"/>
  <c r="J207" i="1"/>
  <c r="J199" i="1"/>
  <c r="J193" i="1"/>
  <c r="J205" i="1"/>
  <c r="P205" i="1" s="1"/>
  <c r="J208" i="1"/>
  <c r="J194" i="1"/>
  <c r="J191" i="1"/>
  <c r="K209" i="1"/>
  <c r="J209" i="1" s="1"/>
  <c r="N209" i="1"/>
  <c r="J240" i="1"/>
  <c r="J241" i="1"/>
  <c r="P241" i="1" s="1"/>
  <c r="J245" i="1"/>
  <c r="J259" i="2" s="1"/>
  <c r="J246" i="1"/>
  <c r="J242" i="1" s="1"/>
  <c r="E17" i="1"/>
  <c r="E18" i="1"/>
  <c r="E19" i="1"/>
  <c r="P19" i="1" s="1"/>
  <c r="E20" i="1"/>
  <c r="E21" i="1"/>
  <c r="E22" i="1"/>
  <c r="P22" i="1" s="1"/>
  <c r="P24" i="2" s="1"/>
  <c r="E23" i="1"/>
  <c r="E24" i="1"/>
  <c r="E26" i="1"/>
  <c r="E27" i="1"/>
  <c r="E28" i="1"/>
  <c r="P28" i="1" s="1"/>
  <c r="P30" i="2" s="1"/>
  <c r="E30" i="1"/>
  <c r="E32" i="1"/>
  <c r="P32" i="1" s="1"/>
  <c r="E33" i="1"/>
  <c r="P33" i="1" s="1"/>
  <c r="P35" i="2" s="1"/>
  <c r="E38" i="1"/>
  <c r="E40" i="1"/>
  <c r="E41" i="1"/>
  <c r="E42" i="1"/>
  <c r="E36" i="1"/>
  <c r="P36" i="1" s="1"/>
  <c r="P34" i="2" s="1"/>
  <c r="G15" i="1"/>
  <c r="H15" i="1"/>
  <c r="I15" i="1"/>
  <c r="I247" i="1" s="1"/>
  <c r="K15" i="1"/>
  <c r="L15" i="1"/>
  <c r="M15" i="1"/>
  <c r="N15" i="1"/>
  <c r="O15" i="1"/>
  <c r="P17" i="1"/>
  <c r="P18" i="1"/>
  <c r="P21" i="1"/>
  <c r="P26" i="1"/>
  <c r="P28" i="2" s="1"/>
  <c r="P27" i="1"/>
  <c r="P29" i="2" s="1"/>
  <c r="E31" i="1"/>
  <c r="P31" i="1" s="1"/>
  <c r="P34" i="1"/>
  <c r="P32" i="2" s="1"/>
  <c r="P35" i="1"/>
  <c r="P33" i="2" s="1"/>
  <c r="P38" i="1"/>
  <c r="P36" i="2" s="1"/>
  <c r="E39" i="1"/>
  <c r="P41" i="1"/>
  <c r="P42" i="1"/>
  <c r="P43" i="1"/>
  <c r="P44" i="2" s="1"/>
  <c r="E60" i="1"/>
  <c r="E52" i="1"/>
  <c r="I44" i="1"/>
  <c r="E50" i="1"/>
  <c r="E53" i="1"/>
  <c r="F45" i="1"/>
  <c r="G45" i="1"/>
  <c r="H45" i="1"/>
  <c r="I45" i="1"/>
  <c r="J45" i="1"/>
  <c r="K45" i="1"/>
  <c r="L45" i="1"/>
  <c r="M45" i="1"/>
  <c r="N45" i="1"/>
  <c r="O45" i="1"/>
  <c r="P53" i="1"/>
  <c r="J46" i="1"/>
  <c r="J47" i="1"/>
  <c r="P47" i="1"/>
  <c r="P48" i="2" s="1"/>
  <c r="J48" i="1"/>
  <c r="P48" i="1" s="1"/>
  <c r="P49" i="2" s="1"/>
  <c r="E49" i="1"/>
  <c r="J49" i="1"/>
  <c r="P49" i="1"/>
  <c r="J51" i="1"/>
  <c r="P51" i="1"/>
  <c r="P52" i="1"/>
  <c r="P53" i="2" s="1"/>
  <c r="J56" i="1"/>
  <c r="P56" i="1" s="1"/>
  <c r="P57" i="2" s="1"/>
  <c r="J57" i="1"/>
  <c r="P57" i="1"/>
  <c r="P58" i="2" s="1"/>
  <c r="J58" i="1"/>
  <c r="J59" i="1"/>
  <c r="P59" i="1"/>
  <c r="P60" i="2" s="1"/>
  <c r="J60" i="1"/>
  <c r="P60" i="1" s="1"/>
  <c r="P61" i="2" s="1"/>
  <c r="E66" i="1"/>
  <c r="P66" i="1" s="1"/>
  <c r="E67" i="1"/>
  <c r="E69" i="1"/>
  <c r="E71" i="1"/>
  <c r="F61" i="1"/>
  <c r="G61" i="1"/>
  <c r="H61" i="1"/>
  <c r="I61" i="1"/>
  <c r="K61" i="1"/>
  <c r="L61" i="1"/>
  <c r="L62" i="2" s="1"/>
  <c r="L63" i="2" s="1"/>
  <c r="M61" i="1"/>
  <c r="N61" i="1"/>
  <c r="O61" i="1"/>
  <c r="E63" i="1"/>
  <c r="J63" i="1"/>
  <c r="P63" i="1"/>
  <c r="E64" i="1"/>
  <c r="E65" i="1"/>
  <c r="J65" i="1"/>
  <c r="P65" i="1"/>
  <c r="P68" i="1"/>
  <c r="P69" i="1"/>
  <c r="E70" i="1"/>
  <c r="J70" i="1"/>
  <c r="P70" i="1"/>
  <c r="P71" i="1"/>
  <c r="E83" i="1"/>
  <c r="E85" i="1"/>
  <c r="P85" i="1" s="1"/>
  <c r="E87" i="1"/>
  <c r="P87" i="1" s="1"/>
  <c r="E98" i="1"/>
  <c r="E100" i="1"/>
  <c r="I72" i="1"/>
  <c r="L72" i="1"/>
  <c r="M72" i="1"/>
  <c r="O72" i="1"/>
  <c r="E84" i="1"/>
  <c r="E73" i="1" s="1"/>
  <c r="F73" i="1"/>
  <c r="G73" i="1"/>
  <c r="H73" i="1"/>
  <c r="I73" i="1"/>
  <c r="J73" i="1"/>
  <c r="K73" i="1"/>
  <c r="L73" i="1"/>
  <c r="M73" i="1"/>
  <c r="N73" i="1"/>
  <c r="O73" i="1"/>
  <c r="P77" i="1"/>
  <c r="P80" i="1"/>
  <c r="P84" i="1"/>
  <c r="P96" i="1"/>
  <c r="P99" i="1"/>
  <c r="J74" i="1"/>
  <c r="P74" i="1"/>
  <c r="J75" i="1"/>
  <c r="P75" i="1" s="1"/>
  <c r="E76" i="1"/>
  <c r="J76" i="1"/>
  <c r="P76" i="1"/>
  <c r="J78" i="1"/>
  <c r="P78" i="1"/>
  <c r="E79" i="1"/>
  <c r="J79" i="1"/>
  <c r="J81" i="1"/>
  <c r="P81" i="1"/>
  <c r="J82" i="1"/>
  <c r="P82" i="1" s="1"/>
  <c r="J83" i="1"/>
  <c r="P83" i="1"/>
  <c r="J85" i="1"/>
  <c r="E86" i="1"/>
  <c r="J86" i="1"/>
  <c r="P86" i="1" s="1"/>
  <c r="J87" i="1"/>
  <c r="E88" i="1"/>
  <c r="P88" i="1"/>
  <c r="J89" i="1"/>
  <c r="E90" i="1"/>
  <c r="J90" i="1"/>
  <c r="J92" i="1"/>
  <c r="P92" i="1"/>
  <c r="J94" i="1"/>
  <c r="P94" i="1" s="1"/>
  <c r="E95" i="1"/>
  <c r="J95" i="1"/>
  <c r="P95" i="1" s="1"/>
  <c r="J97" i="1"/>
  <c r="P97" i="1"/>
  <c r="J98" i="1"/>
  <c r="P98" i="1" s="1"/>
  <c r="P103" i="2" s="1"/>
  <c r="J100" i="1"/>
  <c r="P100" i="1"/>
  <c r="E104" i="1"/>
  <c r="P104" i="1" s="1"/>
  <c r="P120" i="2" s="1"/>
  <c r="E106" i="1"/>
  <c r="P106" i="1" s="1"/>
  <c r="P123" i="2" s="1"/>
  <c r="E108" i="1"/>
  <c r="E110" i="1"/>
  <c r="E112" i="1"/>
  <c r="P112" i="1" s="1"/>
  <c r="P125" i="2" s="1"/>
  <c r="P126" i="2" s="1"/>
  <c r="E114" i="1"/>
  <c r="P114" i="1" s="1"/>
  <c r="E116" i="1"/>
  <c r="E118" i="1"/>
  <c r="E120" i="1"/>
  <c r="P120" i="1" s="1"/>
  <c r="P153" i="2" s="1"/>
  <c r="P154" i="2" s="1"/>
  <c r="E122" i="1"/>
  <c r="P122" i="1" s="1"/>
  <c r="E124" i="1"/>
  <c r="E126" i="1"/>
  <c r="E128" i="1"/>
  <c r="P128" i="1" s="1"/>
  <c r="P144" i="2" s="1"/>
  <c r="P145" i="2" s="1"/>
  <c r="E130" i="1"/>
  <c r="P130" i="1" s="1"/>
  <c r="E132" i="1"/>
  <c r="E134" i="1"/>
  <c r="E136" i="1"/>
  <c r="P136" i="1" s="1"/>
  <c r="E138" i="1"/>
  <c r="P138" i="1" s="1"/>
  <c r="E140" i="1"/>
  <c r="E142" i="1"/>
  <c r="E144" i="1"/>
  <c r="P144" i="1" s="1"/>
  <c r="E146" i="1"/>
  <c r="P146" i="1" s="1"/>
  <c r="P133" i="2" s="1"/>
  <c r="P134" i="2" s="1"/>
  <c r="E148" i="1"/>
  <c r="E152" i="1"/>
  <c r="E155" i="1"/>
  <c r="P155" i="1" s="1"/>
  <c r="E157" i="1"/>
  <c r="P157" i="1" s="1"/>
  <c r="E158" i="1"/>
  <c r="E159" i="1"/>
  <c r="E161" i="1"/>
  <c r="P161" i="1" s="1"/>
  <c r="E163" i="1"/>
  <c r="P163" i="1" s="1"/>
  <c r="E165" i="1"/>
  <c r="E167" i="1"/>
  <c r="E169" i="1"/>
  <c r="E171" i="1"/>
  <c r="E173" i="1"/>
  <c r="E164" i="1"/>
  <c r="E160" i="1"/>
  <c r="P160" i="1" s="1"/>
  <c r="E162" i="1"/>
  <c r="E151" i="1"/>
  <c r="E153" i="1"/>
  <c r="E102" i="1"/>
  <c r="G102" i="1"/>
  <c r="H102" i="1"/>
  <c r="L173" i="1"/>
  <c r="L102" i="1"/>
  <c r="M173" i="1"/>
  <c r="M102" i="1"/>
  <c r="N102" i="1"/>
  <c r="O173" i="1"/>
  <c r="O102" i="1" s="1"/>
  <c r="P108" i="1"/>
  <c r="P110" i="1"/>
  <c r="P116" i="1"/>
  <c r="P118" i="1"/>
  <c r="P124" i="1"/>
  <c r="P126" i="1"/>
  <c r="P132" i="1"/>
  <c r="P134" i="1"/>
  <c r="P140" i="1"/>
  <c r="P142" i="1"/>
  <c r="P148" i="1"/>
  <c r="P152" i="1"/>
  <c r="P158" i="1"/>
  <c r="P159" i="1"/>
  <c r="P167" i="1"/>
  <c r="P169" i="1"/>
  <c r="P171" i="1"/>
  <c r="P162" i="1"/>
  <c r="P151" i="1"/>
  <c r="P153" i="1"/>
  <c r="E105" i="1"/>
  <c r="P105" i="1" s="1"/>
  <c r="J105" i="1"/>
  <c r="E107" i="1"/>
  <c r="P107" i="1" s="1"/>
  <c r="J107" i="1"/>
  <c r="E109" i="1"/>
  <c r="P109" i="1"/>
  <c r="E111" i="1"/>
  <c r="P111" i="1" s="1"/>
  <c r="J111" i="1"/>
  <c r="E113" i="1"/>
  <c r="J113" i="1"/>
  <c r="E115" i="1"/>
  <c r="J115" i="1"/>
  <c r="P115" i="1"/>
  <c r="E117" i="1"/>
  <c r="J117" i="1"/>
  <c r="P117" i="1"/>
  <c r="E119" i="1"/>
  <c r="P119" i="1" s="1"/>
  <c r="J119" i="1"/>
  <c r="E121" i="1"/>
  <c r="P121" i="1" s="1"/>
  <c r="J121" i="1"/>
  <c r="E123" i="1"/>
  <c r="J123" i="1"/>
  <c r="P123" i="1" s="1"/>
  <c r="E125" i="1"/>
  <c r="J125" i="1"/>
  <c r="P125" i="1"/>
  <c r="E127" i="1"/>
  <c r="P127" i="1" s="1"/>
  <c r="J127" i="1"/>
  <c r="E129" i="1"/>
  <c r="J129" i="1"/>
  <c r="E131" i="1"/>
  <c r="J131" i="1"/>
  <c r="P131" i="1"/>
  <c r="E133" i="1"/>
  <c r="J133" i="1"/>
  <c r="P133" i="1"/>
  <c r="E135" i="1"/>
  <c r="P135" i="1" s="1"/>
  <c r="J135" i="1"/>
  <c r="E137" i="1"/>
  <c r="P137" i="1" s="1"/>
  <c r="J137" i="1"/>
  <c r="E139" i="1"/>
  <c r="J139" i="1"/>
  <c r="P139" i="1" s="1"/>
  <c r="E141" i="1"/>
  <c r="J141" i="1"/>
  <c r="P141" i="1"/>
  <c r="E143" i="1"/>
  <c r="P143" i="1" s="1"/>
  <c r="J143" i="1"/>
  <c r="E145" i="1"/>
  <c r="J145" i="1"/>
  <c r="E147" i="1"/>
  <c r="J147" i="1"/>
  <c r="P147" i="1"/>
  <c r="E149" i="1"/>
  <c r="J149" i="1"/>
  <c r="P149" i="1"/>
  <c r="E150" i="1"/>
  <c r="P150" i="1" s="1"/>
  <c r="E154" i="1"/>
  <c r="P154" i="1"/>
  <c r="E156" i="1"/>
  <c r="P156" i="1" s="1"/>
  <c r="J156" i="1"/>
  <c r="E166" i="1"/>
  <c r="P166" i="1" s="1"/>
  <c r="J166" i="1"/>
  <c r="E168" i="1"/>
  <c r="J168" i="1"/>
  <c r="P168" i="1"/>
  <c r="E170" i="1"/>
  <c r="J170" i="1"/>
  <c r="P170" i="1"/>
  <c r="E172" i="1"/>
  <c r="P172" i="1" s="1"/>
  <c r="J172" i="1"/>
  <c r="J174" i="1"/>
  <c r="P174" i="1"/>
  <c r="G175" i="1"/>
  <c r="H175" i="1"/>
  <c r="I175" i="1"/>
  <c r="L175" i="1"/>
  <c r="M175" i="1"/>
  <c r="O175" i="1"/>
  <c r="J178" i="1"/>
  <c r="J179" i="1"/>
  <c r="P179" i="1"/>
  <c r="E183" i="1"/>
  <c r="E184" i="1"/>
  <c r="E185" i="1"/>
  <c r="E187" i="1"/>
  <c r="E189" i="1"/>
  <c r="P189" i="1" s="1"/>
  <c r="G181" i="1"/>
  <c r="H181" i="1"/>
  <c r="H247" i="1" s="1"/>
  <c r="I181" i="1"/>
  <c r="L181" i="1"/>
  <c r="M181" i="1"/>
  <c r="O181" i="1"/>
  <c r="J182" i="1"/>
  <c r="P182" i="1"/>
  <c r="J183" i="1"/>
  <c r="P183" i="1" s="1"/>
  <c r="J184" i="1"/>
  <c r="P184" i="1"/>
  <c r="J185" i="1"/>
  <c r="P185" i="1" s="1"/>
  <c r="E186" i="1"/>
  <c r="J186" i="1"/>
  <c r="P186" i="1"/>
  <c r="J187" i="1"/>
  <c r="E188" i="1"/>
  <c r="J188" i="1"/>
  <c r="P188" i="1"/>
  <c r="J189" i="1"/>
  <c r="J190" i="1"/>
  <c r="P190" i="1"/>
  <c r="E196" i="1"/>
  <c r="E197" i="1"/>
  <c r="E198" i="1"/>
  <c r="P198" i="1" s="1"/>
  <c r="E200" i="1"/>
  <c r="P200" i="1" s="1"/>
  <c r="E201" i="1"/>
  <c r="E203" i="1"/>
  <c r="E206" i="1"/>
  <c r="P206" i="1" s="1"/>
  <c r="E207" i="1"/>
  <c r="P207" i="1" s="1"/>
  <c r="E199" i="1"/>
  <c r="E193" i="1"/>
  <c r="E208" i="1"/>
  <c r="E194" i="1"/>
  <c r="P194" i="1" s="1"/>
  <c r="G191" i="1"/>
  <c r="H191" i="1"/>
  <c r="I191" i="1"/>
  <c r="K191" i="1"/>
  <c r="L191" i="1"/>
  <c r="M191" i="1"/>
  <c r="N191" i="1"/>
  <c r="O191" i="1"/>
  <c r="P192" i="1"/>
  <c r="P196" i="1"/>
  <c r="P197" i="1"/>
  <c r="P201" i="1"/>
  <c r="P203" i="1"/>
  <c r="P199" i="1"/>
  <c r="P193" i="1"/>
  <c r="E205" i="1"/>
  <c r="P208" i="1"/>
  <c r="E195" i="1"/>
  <c r="J195" i="1"/>
  <c r="P195" i="1"/>
  <c r="E202" i="1"/>
  <c r="J202" i="1"/>
  <c r="P202" i="1"/>
  <c r="E204" i="1"/>
  <c r="P204" i="1" s="1"/>
  <c r="J204" i="1"/>
  <c r="E211" i="1"/>
  <c r="E213" i="1"/>
  <c r="P213" i="1" s="1"/>
  <c r="E214" i="1"/>
  <c r="G209" i="1"/>
  <c r="G247" i="1" s="1"/>
  <c r="H209" i="1"/>
  <c r="L209" i="1"/>
  <c r="M209" i="1"/>
  <c r="O209" i="1"/>
  <c r="J210" i="1"/>
  <c r="J211" i="1"/>
  <c r="P211" i="1" s="1"/>
  <c r="J213" i="1"/>
  <c r="J214" i="1"/>
  <c r="P214" i="1"/>
  <c r="E236" i="1"/>
  <c r="E234" i="1"/>
  <c r="E215" i="1"/>
  <c r="F215" i="1"/>
  <c r="G215" i="1"/>
  <c r="H215" i="1"/>
  <c r="I215" i="1"/>
  <c r="K215" i="1"/>
  <c r="L215" i="1"/>
  <c r="M215" i="1"/>
  <c r="N215" i="1"/>
  <c r="O215" i="1"/>
  <c r="P234" i="1"/>
  <c r="P216" i="1"/>
  <c r="E217" i="1"/>
  <c r="P217" i="1" s="1"/>
  <c r="P215" i="1" s="1"/>
  <c r="E218" i="1"/>
  <c r="P218" i="1"/>
  <c r="E227" i="1"/>
  <c r="P227" i="1" s="1"/>
  <c r="E223" i="1"/>
  <c r="P223" i="1"/>
  <c r="E221" i="1"/>
  <c r="P221" i="1" s="1"/>
  <c r="E233" i="1"/>
  <c r="P233" i="1"/>
  <c r="E230" i="1"/>
  <c r="P230" i="1" s="1"/>
  <c r="E219" i="1"/>
  <c r="P219" i="1"/>
  <c r="E220" i="1"/>
  <c r="P220" i="1" s="1"/>
  <c r="E222" i="1"/>
  <c r="P222" i="1"/>
  <c r="E231" i="1"/>
  <c r="P231" i="1" s="1"/>
  <c r="E228" i="1"/>
  <c r="P228" i="1"/>
  <c r="E224" i="1"/>
  <c r="E225" i="1"/>
  <c r="P225" i="1"/>
  <c r="E226" i="1"/>
  <c r="P226" i="1"/>
  <c r="E229" i="1"/>
  <c r="P229" i="1"/>
  <c r="E232" i="1"/>
  <c r="E235" i="1"/>
  <c r="P235" i="1"/>
  <c r="E237" i="1"/>
  <c r="E238" i="1"/>
  <c r="P238" i="1" s="1"/>
  <c r="E239" i="1"/>
  <c r="G239" i="1"/>
  <c r="H239" i="1"/>
  <c r="K239" i="1"/>
  <c r="L239" i="1"/>
  <c r="M239" i="1"/>
  <c r="N239" i="1"/>
  <c r="O239" i="1"/>
  <c r="E244" i="1"/>
  <c r="G242" i="1"/>
  <c r="H242" i="1"/>
  <c r="K242" i="1"/>
  <c r="L242" i="1"/>
  <c r="M242" i="1"/>
  <c r="N242" i="1"/>
  <c r="O242" i="1"/>
  <c r="J244" i="1"/>
  <c r="J258" i="2" s="1"/>
  <c r="P245" i="1"/>
  <c r="P259" i="2" s="1"/>
  <c r="J243" i="1"/>
  <c r="P243" i="1"/>
  <c r="P246" i="1"/>
  <c r="L247" i="1"/>
  <c r="M247" i="1"/>
  <c r="F14" i="2"/>
  <c r="G14" i="2"/>
  <c r="H14" i="2"/>
  <c r="I14" i="2"/>
  <c r="L14" i="2"/>
  <c r="M14" i="2"/>
  <c r="F15" i="2"/>
  <c r="G15" i="2"/>
  <c r="H15" i="2"/>
  <c r="I15" i="2"/>
  <c r="L15" i="2"/>
  <c r="M15" i="2"/>
  <c r="E16" i="2"/>
  <c r="F16" i="2"/>
  <c r="G16" i="2"/>
  <c r="H16" i="2"/>
  <c r="I16" i="2"/>
  <c r="K16" i="2"/>
  <c r="L16" i="2"/>
  <c r="M16" i="2"/>
  <c r="N16" i="2"/>
  <c r="O16" i="2"/>
  <c r="E17" i="2"/>
  <c r="F17" i="2"/>
  <c r="G17" i="2"/>
  <c r="H17" i="2"/>
  <c r="I17" i="2"/>
  <c r="K17" i="2"/>
  <c r="L17" i="2"/>
  <c r="M17" i="2"/>
  <c r="N17" i="2"/>
  <c r="O17" i="2"/>
  <c r="P17" i="2"/>
  <c r="E20" i="2"/>
  <c r="F20" i="2"/>
  <c r="G20" i="2"/>
  <c r="H20" i="2"/>
  <c r="I20" i="2"/>
  <c r="K20" i="2"/>
  <c r="L20" i="2"/>
  <c r="M20" i="2"/>
  <c r="N20" i="2"/>
  <c r="O20" i="2"/>
  <c r="E21" i="2"/>
  <c r="F21" i="2"/>
  <c r="G21" i="2"/>
  <c r="H21" i="2"/>
  <c r="I21" i="2"/>
  <c r="K21" i="2"/>
  <c r="L21" i="2"/>
  <c r="M21" i="2"/>
  <c r="N21" i="2"/>
  <c r="O21" i="2"/>
  <c r="P21" i="2"/>
  <c r="E24" i="2"/>
  <c r="F24" i="2"/>
  <c r="F25" i="2"/>
  <c r="G25" i="2"/>
  <c r="G23" i="2"/>
  <c r="H25" i="2"/>
  <c r="H23" i="2" s="1"/>
  <c r="I25" i="2"/>
  <c r="I23" i="2"/>
  <c r="J25" i="2"/>
  <c r="J23" i="2" s="1"/>
  <c r="K25" i="2"/>
  <c r="K23" i="2"/>
  <c r="L25" i="2"/>
  <c r="L23" i="2" s="1"/>
  <c r="M25" i="2"/>
  <c r="M23" i="2"/>
  <c r="N25" i="2"/>
  <c r="N23" i="2" s="1"/>
  <c r="O25" i="2"/>
  <c r="O23" i="2"/>
  <c r="E27" i="2"/>
  <c r="F27" i="2"/>
  <c r="G27" i="2"/>
  <c r="H27" i="2"/>
  <c r="I27" i="2"/>
  <c r="J27" i="2"/>
  <c r="K27" i="2"/>
  <c r="L27" i="2"/>
  <c r="M27" i="2"/>
  <c r="N27" i="2"/>
  <c r="O27" i="2"/>
  <c r="E28" i="2"/>
  <c r="F28" i="2"/>
  <c r="G28" i="2"/>
  <c r="H28" i="2"/>
  <c r="I28" i="2"/>
  <c r="J28" i="2"/>
  <c r="K28" i="2"/>
  <c r="L28" i="2"/>
  <c r="M28" i="2"/>
  <c r="N28" i="2"/>
  <c r="O28" i="2"/>
  <c r="E29" i="2"/>
  <c r="F29" i="2"/>
  <c r="G29" i="2"/>
  <c r="H29" i="2"/>
  <c r="I29" i="2"/>
  <c r="J29" i="2"/>
  <c r="K29" i="2"/>
  <c r="L29" i="2"/>
  <c r="M29" i="2"/>
  <c r="N29" i="2"/>
  <c r="O29" i="2"/>
  <c r="E30" i="2"/>
  <c r="F30" i="2"/>
  <c r="G30" i="2"/>
  <c r="H30" i="2"/>
  <c r="I30" i="2"/>
  <c r="J30" i="2"/>
  <c r="K30" i="2"/>
  <c r="L30" i="2"/>
  <c r="M30" i="2"/>
  <c r="N30" i="2"/>
  <c r="O30" i="2"/>
  <c r="E31" i="2"/>
  <c r="F31" i="2"/>
  <c r="G31" i="2"/>
  <c r="H31" i="2"/>
  <c r="I31" i="2"/>
  <c r="J31" i="2"/>
  <c r="K31" i="2"/>
  <c r="L31" i="2"/>
  <c r="M31" i="2"/>
  <c r="N31" i="2"/>
  <c r="O31" i="2"/>
  <c r="E32" i="2"/>
  <c r="F32" i="2"/>
  <c r="G32" i="2"/>
  <c r="H32" i="2"/>
  <c r="I32" i="2"/>
  <c r="J32" i="2"/>
  <c r="K32" i="2"/>
  <c r="L32" i="2"/>
  <c r="M32" i="2"/>
  <c r="N32" i="2"/>
  <c r="O32" i="2"/>
  <c r="E33" i="2"/>
  <c r="F33" i="2"/>
  <c r="G33" i="2"/>
  <c r="H33" i="2"/>
  <c r="I33" i="2"/>
  <c r="J33" i="2"/>
  <c r="K33" i="2"/>
  <c r="L33" i="2"/>
  <c r="M33" i="2"/>
  <c r="N33" i="2"/>
  <c r="O33" i="2"/>
  <c r="E34" i="2"/>
  <c r="F34" i="2"/>
  <c r="G34" i="2"/>
  <c r="H34" i="2"/>
  <c r="I34" i="2"/>
  <c r="J34" i="2"/>
  <c r="K34" i="2"/>
  <c r="L34" i="2"/>
  <c r="M34" i="2"/>
  <c r="N34" i="2"/>
  <c r="O34" i="2"/>
  <c r="E35" i="2"/>
  <c r="F35" i="2"/>
  <c r="G35" i="2"/>
  <c r="H35" i="2"/>
  <c r="I35" i="2"/>
  <c r="J35" i="2"/>
  <c r="K35" i="2"/>
  <c r="L35" i="2"/>
  <c r="M35" i="2"/>
  <c r="N35" i="2"/>
  <c r="O35" i="2"/>
  <c r="E36" i="2"/>
  <c r="F36" i="2"/>
  <c r="G36" i="2"/>
  <c r="H36" i="2"/>
  <c r="I36" i="2"/>
  <c r="J36" i="2"/>
  <c r="K36" i="2"/>
  <c r="L36" i="2"/>
  <c r="M36" i="2"/>
  <c r="N36" i="2"/>
  <c r="O36" i="2"/>
  <c r="E38" i="2"/>
  <c r="F38" i="2"/>
  <c r="G38" i="2"/>
  <c r="H38" i="2"/>
  <c r="I38" i="2"/>
  <c r="J38" i="2"/>
  <c r="K38" i="2"/>
  <c r="L38" i="2"/>
  <c r="M38" i="2"/>
  <c r="N38" i="2"/>
  <c r="O38" i="2"/>
  <c r="E44" i="2"/>
  <c r="F44" i="2"/>
  <c r="G44" i="2"/>
  <c r="H44" i="2"/>
  <c r="I44" i="2"/>
  <c r="J44" i="2"/>
  <c r="K44" i="2"/>
  <c r="L44" i="2"/>
  <c r="M44" i="2"/>
  <c r="N44" i="2"/>
  <c r="O44" i="2"/>
  <c r="F45" i="2"/>
  <c r="H45" i="2"/>
  <c r="I45" i="2"/>
  <c r="M45" i="2"/>
  <c r="N45" i="2"/>
  <c r="O45" i="2"/>
  <c r="F46" i="2"/>
  <c r="H46" i="2"/>
  <c r="I46" i="2"/>
  <c r="M46" i="2"/>
  <c r="N46" i="2"/>
  <c r="O46" i="2"/>
  <c r="E47" i="2"/>
  <c r="F47" i="2"/>
  <c r="G47" i="2"/>
  <c r="H47" i="2"/>
  <c r="I47" i="2"/>
  <c r="J47" i="2"/>
  <c r="K47" i="2"/>
  <c r="L47" i="2"/>
  <c r="M47" i="2"/>
  <c r="N47" i="2"/>
  <c r="O47" i="2"/>
  <c r="E48" i="2"/>
  <c r="F48" i="2"/>
  <c r="G48" i="2"/>
  <c r="H48" i="2"/>
  <c r="I48" i="2"/>
  <c r="J48" i="2"/>
  <c r="K48" i="2"/>
  <c r="L48" i="2"/>
  <c r="M48" i="2"/>
  <c r="N48" i="2"/>
  <c r="O48" i="2"/>
  <c r="E49" i="2"/>
  <c r="F49" i="2"/>
  <c r="G49" i="2"/>
  <c r="H49" i="2"/>
  <c r="I49" i="2"/>
  <c r="J49" i="2"/>
  <c r="K49" i="2"/>
  <c r="L49" i="2"/>
  <c r="M49" i="2"/>
  <c r="N49" i="2"/>
  <c r="O49" i="2"/>
  <c r="E51" i="2"/>
  <c r="F51" i="2"/>
  <c r="G51" i="2"/>
  <c r="H51" i="2"/>
  <c r="I51" i="2"/>
  <c r="J51" i="2"/>
  <c r="K51" i="2"/>
  <c r="L51" i="2"/>
  <c r="M51" i="2"/>
  <c r="N51" i="2"/>
  <c r="O51" i="2"/>
  <c r="E52" i="2"/>
  <c r="F52" i="2"/>
  <c r="G52" i="2"/>
  <c r="H52" i="2"/>
  <c r="I52" i="2"/>
  <c r="J52" i="2"/>
  <c r="K52" i="2"/>
  <c r="L52" i="2"/>
  <c r="M52" i="2"/>
  <c r="N52" i="2"/>
  <c r="O52" i="2"/>
  <c r="P52" i="2"/>
  <c r="E53" i="2"/>
  <c r="F53" i="2"/>
  <c r="G53" i="2"/>
  <c r="H53" i="2"/>
  <c r="I53" i="2"/>
  <c r="J53" i="2"/>
  <c r="K53" i="2"/>
  <c r="L53" i="2"/>
  <c r="M53" i="2"/>
  <c r="N53" i="2"/>
  <c r="O53" i="2"/>
  <c r="E54" i="2"/>
  <c r="F54" i="2"/>
  <c r="G54" i="2"/>
  <c r="H54" i="2"/>
  <c r="I54" i="2"/>
  <c r="J54" i="2"/>
  <c r="K54" i="2"/>
  <c r="L54" i="2"/>
  <c r="M54" i="2"/>
  <c r="N54" i="2"/>
  <c r="O54" i="2"/>
  <c r="P54" i="2"/>
  <c r="E55" i="2"/>
  <c r="F55" i="2"/>
  <c r="G55" i="2"/>
  <c r="H55" i="2"/>
  <c r="I55" i="2"/>
  <c r="J55" i="2"/>
  <c r="K55" i="2"/>
  <c r="L55" i="2"/>
  <c r="M55" i="2"/>
  <c r="N55" i="2"/>
  <c r="O55" i="2"/>
  <c r="E57" i="2"/>
  <c r="F57" i="2"/>
  <c r="G57" i="2"/>
  <c r="H57" i="2"/>
  <c r="I57" i="2"/>
  <c r="J57" i="2"/>
  <c r="K57" i="2"/>
  <c r="L57" i="2"/>
  <c r="M57" i="2"/>
  <c r="N57" i="2"/>
  <c r="O57" i="2"/>
  <c r="E58" i="2"/>
  <c r="F58" i="2"/>
  <c r="G58" i="2"/>
  <c r="H58" i="2"/>
  <c r="I58" i="2"/>
  <c r="J58" i="2"/>
  <c r="K58" i="2"/>
  <c r="L58" i="2"/>
  <c r="M58" i="2"/>
  <c r="N58" i="2"/>
  <c r="O58" i="2"/>
  <c r="E59" i="2"/>
  <c r="F59" i="2"/>
  <c r="G59" i="2"/>
  <c r="H59" i="2"/>
  <c r="I59" i="2"/>
  <c r="J59" i="2"/>
  <c r="K59" i="2"/>
  <c r="L59" i="2"/>
  <c r="M59" i="2"/>
  <c r="N59" i="2"/>
  <c r="O59" i="2"/>
  <c r="E60" i="2"/>
  <c r="F60" i="2"/>
  <c r="G60" i="2"/>
  <c r="H60" i="2"/>
  <c r="I60" i="2"/>
  <c r="J60" i="2"/>
  <c r="K60" i="2"/>
  <c r="L60" i="2"/>
  <c r="M60" i="2"/>
  <c r="N60" i="2"/>
  <c r="O60" i="2"/>
  <c r="E61" i="2"/>
  <c r="F61" i="2"/>
  <c r="G61" i="2"/>
  <c r="H61" i="2"/>
  <c r="I61" i="2"/>
  <c r="J61" i="2"/>
  <c r="K61" i="2"/>
  <c r="L61" i="2"/>
  <c r="M61" i="2"/>
  <c r="N61" i="2"/>
  <c r="O61" i="2"/>
  <c r="F62" i="2"/>
  <c r="G62" i="2"/>
  <c r="G63" i="2" s="1"/>
  <c r="H62" i="2"/>
  <c r="I62" i="2"/>
  <c r="K62" i="2"/>
  <c r="K63" i="2" s="1"/>
  <c r="M62" i="2"/>
  <c r="M63" i="2" s="1"/>
  <c r="N62" i="2"/>
  <c r="O62" i="2"/>
  <c r="F63" i="2"/>
  <c r="H63" i="2"/>
  <c r="I63" i="2"/>
  <c r="N63" i="2"/>
  <c r="O63" i="2"/>
  <c r="E64" i="2"/>
  <c r="F64" i="2"/>
  <c r="G64" i="2"/>
  <c r="H64" i="2"/>
  <c r="I64" i="2"/>
  <c r="J64" i="2"/>
  <c r="K64" i="2"/>
  <c r="L64" i="2"/>
  <c r="M64" i="2"/>
  <c r="N64" i="2"/>
  <c r="O64" i="2"/>
  <c r="P64" i="2"/>
  <c r="E68" i="2"/>
  <c r="F68" i="2"/>
  <c r="G68" i="2"/>
  <c r="H68" i="2"/>
  <c r="I68" i="2"/>
  <c r="J68" i="2"/>
  <c r="K68" i="2"/>
  <c r="L68" i="2"/>
  <c r="M68" i="2"/>
  <c r="N68" i="2"/>
  <c r="O68" i="2"/>
  <c r="P68" i="2"/>
  <c r="E70" i="2"/>
  <c r="F70" i="2"/>
  <c r="G70" i="2"/>
  <c r="H70" i="2"/>
  <c r="I70" i="2"/>
  <c r="J70" i="2"/>
  <c r="K70" i="2"/>
  <c r="L70" i="2"/>
  <c r="M70" i="2"/>
  <c r="N70" i="2"/>
  <c r="O70" i="2"/>
  <c r="P70" i="2"/>
  <c r="E71" i="2"/>
  <c r="F71" i="2"/>
  <c r="G71" i="2"/>
  <c r="H71" i="2"/>
  <c r="I71" i="2"/>
  <c r="J71" i="2"/>
  <c r="K71" i="2"/>
  <c r="L71" i="2"/>
  <c r="M71" i="2"/>
  <c r="N71" i="2"/>
  <c r="O71" i="2"/>
  <c r="P71" i="2"/>
  <c r="E72" i="2"/>
  <c r="F72" i="2"/>
  <c r="G72" i="2"/>
  <c r="H72" i="2"/>
  <c r="I72" i="2"/>
  <c r="J72" i="2"/>
  <c r="K72" i="2"/>
  <c r="L72" i="2"/>
  <c r="M72" i="2"/>
  <c r="N72" i="2"/>
  <c r="O72" i="2"/>
  <c r="P72" i="2"/>
  <c r="F73" i="2"/>
  <c r="G73" i="2"/>
  <c r="H73" i="2"/>
  <c r="I73" i="2"/>
  <c r="J73" i="2"/>
  <c r="K73" i="2"/>
  <c r="L73" i="2"/>
  <c r="M73" i="2"/>
  <c r="N73" i="2"/>
  <c r="O73" i="2"/>
  <c r="F74" i="2"/>
  <c r="G74" i="2"/>
  <c r="H74" i="2"/>
  <c r="I74" i="2"/>
  <c r="J74" i="2"/>
  <c r="K74" i="2"/>
  <c r="L74" i="2"/>
  <c r="M74" i="2"/>
  <c r="N74" i="2"/>
  <c r="O74" i="2"/>
  <c r="E75" i="2"/>
  <c r="F75" i="2"/>
  <c r="G75" i="2"/>
  <c r="H75" i="2"/>
  <c r="I75" i="2"/>
  <c r="J75" i="2"/>
  <c r="K75" i="2"/>
  <c r="L75" i="2"/>
  <c r="M75" i="2"/>
  <c r="N75" i="2"/>
  <c r="O75" i="2"/>
  <c r="P75" i="2"/>
  <c r="E76" i="2"/>
  <c r="F76" i="2"/>
  <c r="G76" i="2"/>
  <c r="H76" i="2"/>
  <c r="I76" i="2"/>
  <c r="J76" i="2"/>
  <c r="K76" i="2"/>
  <c r="L76" i="2"/>
  <c r="M76" i="2"/>
  <c r="N76" i="2"/>
  <c r="O76" i="2"/>
  <c r="P76" i="2"/>
  <c r="E77" i="2"/>
  <c r="E78" i="2"/>
  <c r="F78" i="2"/>
  <c r="G78" i="2"/>
  <c r="H78" i="2"/>
  <c r="I78" i="2"/>
  <c r="J78" i="2"/>
  <c r="K78" i="2"/>
  <c r="L78" i="2"/>
  <c r="M78" i="2"/>
  <c r="N78" i="2"/>
  <c r="O78" i="2"/>
  <c r="P78" i="2"/>
  <c r="E79" i="2"/>
  <c r="F79" i="2"/>
  <c r="G79" i="2"/>
  <c r="H79" i="2"/>
  <c r="I79" i="2"/>
  <c r="J79" i="2"/>
  <c r="K79" i="2"/>
  <c r="L79" i="2"/>
  <c r="M79" i="2"/>
  <c r="N79" i="2"/>
  <c r="O79" i="2"/>
  <c r="P79" i="2"/>
  <c r="E80" i="2"/>
  <c r="E81" i="2"/>
  <c r="F81" i="2"/>
  <c r="G81" i="2"/>
  <c r="H81" i="2"/>
  <c r="I81" i="2"/>
  <c r="J81" i="2"/>
  <c r="K81" i="2"/>
  <c r="L81" i="2"/>
  <c r="M81" i="2"/>
  <c r="N81" i="2"/>
  <c r="O81" i="2"/>
  <c r="P81" i="2"/>
  <c r="E82" i="2"/>
  <c r="F82" i="2"/>
  <c r="G82" i="2"/>
  <c r="H82" i="2"/>
  <c r="I82" i="2"/>
  <c r="J82" i="2"/>
  <c r="K82" i="2"/>
  <c r="L82" i="2"/>
  <c r="M82" i="2"/>
  <c r="N82" i="2"/>
  <c r="O82" i="2"/>
  <c r="P82" i="2"/>
  <c r="E83" i="2"/>
  <c r="E84" i="2"/>
  <c r="F84" i="2"/>
  <c r="G84" i="2"/>
  <c r="H84" i="2"/>
  <c r="I84" i="2"/>
  <c r="J84" i="2"/>
  <c r="K84" i="2"/>
  <c r="L84" i="2"/>
  <c r="M84" i="2"/>
  <c r="N84" i="2"/>
  <c r="O84" i="2"/>
  <c r="P84" i="2"/>
  <c r="E85" i="2"/>
  <c r="F85" i="2"/>
  <c r="G85" i="2"/>
  <c r="H85" i="2"/>
  <c r="I85" i="2"/>
  <c r="J85" i="2"/>
  <c r="K85" i="2"/>
  <c r="L85" i="2"/>
  <c r="M85" i="2"/>
  <c r="N85" i="2"/>
  <c r="O85" i="2"/>
  <c r="P85" i="2"/>
  <c r="E88" i="2"/>
  <c r="F88" i="2"/>
  <c r="G88" i="2"/>
  <c r="H88" i="2"/>
  <c r="I88" i="2"/>
  <c r="J88" i="2"/>
  <c r="K88" i="2"/>
  <c r="L88" i="2"/>
  <c r="M88" i="2"/>
  <c r="N88" i="2"/>
  <c r="O88" i="2"/>
  <c r="P88" i="2"/>
  <c r="E89" i="2"/>
  <c r="E90" i="2"/>
  <c r="F90" i="2"/>
  <c r="G90" i="2"/>
  <c r="H90" i="2"/>
  <c r="I90" i="2"/>
  <c r="J90" i="2"/>
  <c r="K90" i="2"/>
  <c r="L90" i="2"/>
  <c r="M90" i="2"/>
  <c r="N90" i="2"/>
  <c r="O90" i="2"/>
  <c r="P90" i="2"/>
  <c r="E91" i="2"/>
  <c r="F91" i="2"/>
  <c r="G91" i="2"/>
  <c r="H91" i="2"/>
  <c r="I91" i="2"/>
  <c r="J91" i="2"/>
  <c r="K91" i="2"/>
  <c r="L91" i="2"/>
  <c r="M91" i="2"/>
  <c r="N91" i="2"/>
  <c r="O91" i="2"/>
  <c r="P91" i="2"/>
  <c r="E92" i="2"/>
  <c r="F92" i="2"/>
  <c r="G92" i="2"/>
  <c r="H92" i="2"/>
  <c r="I92" i="2"/>
  <c r="J92" i="2"/>
  <c r="K92" i="2"/>
  <c r="L92" i="2"/>
  <c r="M92" i="2"/>
  <c r="N92" i="2"/>
  <c r="O92" i="2"/>
  <c r="P92" i="2"/>
  <c r="E93" i="2"/>
  <c r="F93" i="2"/>
  <c r="G93" i="2"/>
  <c r="H93" i="2"/>
  <c r="I93" i="2"/>
  <c r="J93" i="2"/>
  <c r="K93" i="2"/>
  <c r="L93" i="2"/>
  <c r="M93" i="2"/>
  <c r="N93" i="2"/>
  <c r="O93" i="2"/>
  <c r="P93" i="2"/>
  <c r="E94" i="2"/>
  <c r="E95" i="2"/>
  <c r="F95" i="2"/>
  <c r="G95" i="2"/>
  <c r="H95" i="2"/>
  <c r="I95" i="2"/>
  <c r="J95" i="2"/>
  <c r="K95" i="2"/>
  <c r="L95" i="2"/>
  <c r="M95" i="2"/>
  <c r="N95" i="2"/>
  <c r="O95" i="2"/>
  <c r="P95" i="2"/>
  <c r="E96" i="2"/>
  <c r="F96" i="2"/>
  <c r="G96" i="2"/>
  <c r="H96" i="2"/>
  <c r="I96" i="2"/>
  <c r="J96" i="2"/>
  <c r="K96" i="2"/>
  <c r="L96" i="2"/>
  <c r="M96" i="2"/>
  <c r="N96" i="2"/>
  <c r="O96" i="2"/>
  <c r="P96" i="2"/>
  <c r="E97" i="2"/>
  <c r="E98" i="2"/>
  <c r="E99" i="2"/>
  <c r="E100" i="2"/>
  <c r="E101" i="2"/>
  <c r="E102" i="2"/>
  <c r="E103" i="2"/>
  <c r="F103" i="2"/>
  <c r="G103" i="2"/>
  <c r="H103" i="2"/>
  <c r="I103" i="2"/>
  <c r="J103" i="2"/>
  <c r="K103" i="2"/>
  <c r="L103" i="2"/>
  <c r="M103" i="2"/>
  <c r="N103" i="2"/>
  <c r="O103" i="2"/>
  <c r="E104" i="2"/>
  <c r="F104" i="2"/>
  <c r="G104" i="2"/>
  <c r="H104" i="2"/>
  <c r="I104" i="2"/>
  <c r="J104" i="2"/>
  <c r="K104" i="2"/>
  <c r="L104" i="2"/>
  <c r="M104" i="2"/>
  <c r="N104" i="2"/>
  <c r="O104" i="2"/>
  <c r="P104" i="2"/>
  <c r="E105" i="2"/>
  <c r="F105" i="2"/>
  <c r="G105" i="2"/>
  <c r="H105" i="2"/>
  <c r="I105" i="2"/>
  <c r="J105" i="2"/>
  <c r="K105" i="2"/>
  <c r="L105" i="2"/>
  <c r="M105" i="2"/>
  <c r="N105" i="2"/>
  <c r="O105" i="2"/>
  <c r="P105" i="2"/>
  <c r="E117" i="2"/>
  <c r="F117" i="2"/>
  <c r="G117" i="2"/>
  <c r="H117" i="2"/>
  <c r="I117" i="2"/>
  <c r="L117" i="2"/>
  <c r="M117" i="2"/>
  <c r="N117" i="2"/>
  <c r="O117" i="2"/>
  <c r="E118" i="2"/>
  <c r="F118" i="2"/>
  <c r="G118" i="2"/>
  <c r="H118" i="2"/>
  <c r="I118" i="2"/>
  <c r="L118" i="2"/>
  <c r="M118" i="2"/>
  <c r="N118" i="2"/>
  <c r="O118" i="2"/>
  <c r="E119" i="2"/>
  <c r="F119" i="2"/>
  <c r="G119" i="2"/>
  <c r="H119" i="2"/>
  <c r="I119" i="2"/>
  <c r="J119" i="2"/>
  <c r="K119" i="2"/>
  <c r="L119" i="2"/>
  <c r="M119" i="2"/>
  <c r="N119" i="2"/>
  <c r="O119" i="2"/>
  <c r="E120" i="2"/>
  <c r="F120" i="2"/>
  <c r="G120" i="2"/>
  <c r="H120" i="2"/>
  <c r="I120" i="2"/>
  <c r="J120" i="2"/>
  <c r="K120" i="2"/>
  <c r="L120" i="2"/>
  <c r="M120" i="2"/>
  <c r="N120" i="2"/>
  <c r="O120" i="2"/>
  <c r="E121" i="2"/>
  <c r="F121" i="2"/>
  <c r="G121" i="2"/>
  <c r="H121" i="2"/>
  <c r="I121" i="2"/>
  <c r="J121" i="2"/>
  <c r="K121" i="2"/>
  <c r="L121" i="2"/>
  <c r="M121" i="2"/>
  <c r="N121" i="2"/>
  <c r="O121" i="2"/>
  <c r="P121" i="2"/>
  <c r="E123" i="2"/>
  <c r="E122" i="2" s="1"/>
  <c r="E125" i="2"/>
  <c r="E127" i="2"/>
  <c r="E129" i="2"/>
  <c r="E131" i="2"/>
  <c r="E133" i="2"/>
  <c r="F123" i="2"/>
  <c r="F122" i="2" s="1"/>
  <c r="F125" i="2"/>
  <c r="F126" i="2" s="1"/>
  <c r="F127" i="2"/>
  <c r="F129" i="2"/>
  <c r="F131" i="2"/>
  <c r="F132" i="2" s="1"/>
  <c r="F133" i="2"/>
  <c r="F134" i="2" s="1"/>
  <c r="G123" i="2"/>
  <c r="G125" i="2"/>
  <c r="G126" i="2" s="1"/>
  <c r="G127" i="2"/>
  <c r="G128" i="2" s="1"/>
  <c r="G129" i="2"/>
  <c r="G130" i="2" s="1"/>
  <c r="G131" i="2"/>
  <c r="G133" i="2"/>
  <c r="G134" i="2" s="1"/>
  <c r="G122" i="2"/>
  <c r="H123" i="2"/>
  <c r="H125" i="2"/>
  <c r="H127" i="2"/>
  <c r="H129" i="2"/>
  <c r="H122" i="2" s="1"/>
  <c r="H131" i="2"/>
  <c r="H133" i="2"/>
  <c r="I123" i="2"/>
  <c r="I122" i="2" s="1"/>
  <c r="I125" i="2"/>
  <c r="I127" i="2"/>
  <c r="I129" i="2"/>
  <c r="I131" i="2"/>
  <c r="I133" i="2"/>
  <c r="J123" i="2"/>
  <c r="J122" i="2" s="1"/>
  <c r="J125" i="2"/>
  <c r="J126" i="2" s="1"/>
  <c r="J127" i="2"/>
  <c r="J129" i="2"/>
  <c r="J131" i="2"/>
  <c r="J132" i="2" s="1"/>
  <c r="J133" i="2"/>
  <c r="J134" i="2" s="1"/>
  <c r="K123" i="2"/>
  <c r="K125" i="2"/>
  <c r="K126" i="2" s="1"/>
  <c r="K127" i="2"/>
  <c r="K128" i="2" s="1"/>
  <c r="K129" i="2"/>
  <c r="K130" i="2" s="1"/>
  <c r="K131" i="2"/>
  <c r="K133" i="2"/>
  <c r="K134" i="2" s="1"/>
  <c r="K122" i="2"/>
  <c r="L123" i="2"/>
  <c r="L125" i="2"/>
  <c r="L127" i="2"/>
  <c r="L129" i="2"/>
  <c r="L122" i="2" s="1"/>
  <c r="L131" i="2"/>
  <c r="L133" i="2"/>
  <c r="M123" i="2"/>
  <c r="M125" i="2"/>
  <c r="M127" i="2"/>
  <c r="M129" i="2"/>
  <c r="M131" i="2"/>
  <c r="M133" i="2"/>
  <c r="N123" i="2"/>
  <c r="N122" i="2" s="1"/>
  <c r="N125" i="2"/>
  <c r="N126" i="2" s="1"/>
  <c r="N127" i="2"/>
  <c r="N129" i="2"/>
  <c r="N131" i="2"/>
  <c r="N132" i="2" s="1"/>
  <c r="N133" i="2"/>
  <c r="N134" i="2" s="1"/>
  <c r="O123" i="2"/>
  <c r="O125" i="2"/>
  <c r="O126" i="2" s="1"/>
  <c r="O127" i="2"/>
  <c r="O128" i="2" s="1"/>
  <c r="O129" i="2"/>
  <c r="O130" i="2" s="1"/>
  <c r="O131" i="2"/>
  <c r="O133" i="2"/>
  <c r="O134" i="2" s="1"/>
  <c r="O122" i="2"/>
  <c r="P127" i="2"/>
  <c r="P129" i="2"/>
  <c r="P130" i="2" s="1"/>
  <c r="P131" i="2"/>
  <c r="E124" i="2"/>
  <c r="G124" i="2"/>
  <c r="H124" i="2"/>
  <c r="I124" i="2"/>
  <c r="K124" i="2"/>
  <c r="L124" i="2"/>
  <c r="M124" i="2"/>
  <c r="O124" i="2"/>
  <c r="E126" i="2"/>
  <c r="H126" i="2"/>
  <c r="I126" i="2"/>
  <c r="L126" i="2"/>
  <c r="M126" i="2"/>
  <c r="E128" i="2"/>
  <c r="F128" i="2"/>
  <c r="H128" i="2"/>
  <c r="I128" i="2"/>
  <c r="J128" i="2"/>
  <c r="L128" i="2"/>
  <c r="M128" i="2"/>
  <c r="N128" i="2"/>
  <c r="P128" i="2"/>
  <c r="E130" i="2"/>
  <c r="F130" i="2"/>
  <c r="I130" i="2"/>
  <c r="J130" i="2"/>
  <c r="M130" i="2"/>
  <c r="N130" i="2"/>
  <c r="E132" i="2"/>
  <c r="G132" i="2"/>
  <c r="H132" i="2"/>
  <c r="I132" i="2"/>
  <c r="K132" i="2"/>
  <c r="L132" i="2"/>
  <c r="M132" i="2"/>
  <c r="O132" i="2"/>
  <c r="P132" i="2"/>
  <c r="E134" i="2"/>
  <c r="H134" i="2"/>
  <c r="I134" i="2"/>
  <c r="L134" i="2"/>
  <c r="M134" i="2"/>
  <c r="E135" i="2"/>
  <c r="P135" i="2" s="1"/>
  <c r="P136" i="2" s="1"/>
  <c r="F135" i="2"/>
  <c r="E136" i="2"/>
  <c r="F136" i="2"/>
  <c r="E138" i="2"/>
  <c r="E140" i="2"/>
  <c r="E141" i="2" s="1"/>
  <c r="E142" i="2"/>
  <c r="E143" i="2" s="1"/>
  <c r="E144" i="2"/>
  <c r="E145" i="2" s="1"/>
  <c r="E146" i="2"/>
  <c r="E148" i="2"/>
  <c r="E149" i="2" s="1"/>
  <c r="E137" i="2"/>
  <c r="F138" i="2"/>
  <c r="F140" i="2"/>
  <c r="F142" i="2"/>
  <c r="F144" i="2"/>
  <c r="F137" i="2" s="1"/>
  <c r="F146" i="2"/>
  <c r="F148" i="2"/>
  <c r="G138" i="2"/>
  <c r="G140" i="2"/>
  <c r="G142" i="2"/>
  <c r="G144" i="2"/>
  <c r="G146" i="2"/>
  <c r="G148" i="2"/>
  <c r="H138" i="2"/>
  <c r="H140" i="2"/>
  <c r="H141" i="2" s="1"/>
  <c r="H142" i="2"/>
  <c r="H144" i="2"/>
  <c r="H146" i="2"/>
  <c r="H147" i="2" s="1"/>
  <c r="H148" i="2"/>
  <c r="H149" i="2" s="1"/>
  <c r="I138" i="2"/>
  <c r="I140" i="2"/>
  <c r="I141" i="2" s="1"/>
  <c r="I142" i="2"/>
  <c r="I143" i="2" s="1"/>
  <c r="I144" i="2"/>
  <c r="I145" i="2" s="1"/>
  <c r="I146" i="2"/>
  <c r="I148" i="2"/>
  <c r="I149" i="2" s="1"/>
  <c r="I137" i="2"/>
  <c r="J138" i="2"/>
  <c r="J140" i="2"/>
  <c r="J142" i="2"/>
  <c r="J144" i="2"/>
  <c r="J146" i="2"/>
  <c r="J148" i="2"/>
  <c r="J137" i="2"/>
  <c r="K138" i="2"/>
  <c r="K139" i="2" s="1"/>
  <c r="K140" i="2"/>
  <c r="K142" i="2"/>
  <c r="K144" i="2"/>
  <c r="K146" i="2"/>
  <c r="K147" i="2" s="1"/>
  <c r="K148" i="2"/>
  <c r="L138" i="2"/>
  <c r="L140" i="2"/>
  <c r="L141" i="2" s="1"/>
  <c r="L142" i="2"/>
  <c r="L144" i="2"/>
  <c r="L146" i="2"/>
  <c r="L147" i="2" s="1"/>
  <c r="L148" i="2"/>
  <c r="L149" i="2" s="1"/>
  <c r="M138" i="2"/>
  <c r="M140" i="2"/>
  <c r="M141" i="2" s="1"/>
  <c r="M142" i="2"/>
  <c r="M143" i="2" s="1"/>
  <c r="M144" i="2"/>
  <c r="M145" i="2" s="1"/>
  <c r="M146" i="2"/>
  <c r="M148" i="2"/>
  <c r="M149" i="2" s="1"/>
  <c r="N138" i="2"/>
  <c r="N140" i="2"/>
  <c r="N142" i="2"/>
  <c r="N143" i="2" s="1"/>
  <c r="N144" i="2"/>
  <c r="N146" i="2"/>
  <c r="N148" i="2"/>
  <c r="N137" i="2"/>
  <c r="O138" i="2"/>
  <c r="O140" i="2"/>
  <c r="O142" i="2"/>
  <c r="O144" i="2"/>
  <c r="O146" i="2"/>
  <c r="O148" i="2"/>
  <c r="P138" i="2"/>
  <c r="P140" i="2"/>
  <c r="P141" i="2" s="1"/>
  <c r="P142" i="2"/>
  <c r="P146" i="2"/>
  <c r="P147" i="2" s="1"/>
  <c r="P148" i="2"/>
  <c r="P149" i="2" s="1"/>
  <c r="E139" i="2"/>
  <c r="F139" i="2"/>
  <c r="G139" i="2"/>
  <c r="I139" i="2"/>
  <c r="J139" i="2"/>
  <c r="M139" i="2"/>
  <c r="N139" i="2"/>
  <c r="O139" i="2"/>
  <c r="F141" i="2"/>
  <c r="G141" i="2"/>
  <c r="J141" i="2"/>
  <c r="K141" i="2"/>
  <c r="N141" i="2"/>
  <c r="O141" i="2"/>
  <c r="F143" i="2"/>
  <c r="G143" i="2"/>
  <c r="H143" i="2"/>
  <c r="J143" i="2"/>
  <c r="K143" i="2"/>
  <c r="L143" i="2"/>
  <c r="O143" i="2"/>
  <c r="P143" i="2"/>
  <c r="F145" i="2"/>
  <c r="G145" i="2"/>
  <c r="H145" i="2"/>
  <c r="J145" i="2"/>
  <c r="K145" i="2"/>
  <c r="L145" i="2"/>
  <c r="N145" i="2"/>
  <c r="O145" i="2"/>
  <c r="E147" i="2"/>
  <c r="F147" i="2"/>
  <c r="G147" i="2"/>
  <c r="I147" i="2"/>
  <c r="J147" i="2"/>
  <c r="M147" i="2"/>
  <c r="N147" i="2"/>
  <c r="O147" i="2"/>
  <c r="F149" i="2"/>
  <c r="G149" i="2"/>
  <c r="J149" i="2"/>
  <c r="K149" i="2"/>
  <c r="N149" i="2"/>
  <c r="O149" i="2"/>
  <c r="E151" i="2"/>
  <c r="E153" i="2"/>
  <c r="E154" i="2" s="1"/>
  <c r="E155" i="2"/>
  <c r="E156" i="2" s="1"/>
  <c r="E157" i="2"/>
  <c r="E158" i="2" s="1"/>
  <c r="E159" i="2"/>
  <c r="E150" i="2"/>
  <c r="F151" i="2"/>
  <c r="F153" i="2"/>
  <c r="F155" i="2"/>
  <c r="F157" i="2"/>
  <c r="F159" i="2"/>
  <c r="G151" i="2"/>
  <c r="G153" i="2"/>
  <c r="G155" i="2"/>
  <c r="G150" i="2" s="1"/>
  <c r="G157" i="2"/>
  <c r="G159" i="2"/>
  <c r="H151" i="2"/>
  <c r="H153" i="2"/>
  <c r="H155" i="2"/>
  <c r="H157" i="2"/>
  <c r="H158" i="2" s="1"/>
  <c r="H159" i="2"/>
  <c r="H160" i="2" s="1"/>
  <c r="I151" i="2"/>
  <c r="I153" i="2"/>
  <c r="I154" i="2" s="1"/>
  <c r="I155" i="2"/>
  <c r="I156" i="2" s="1"/>
  <c r="I157" i="2"/>
  <c r="I158" i="2" s="1"/>
  <c r="I159" i="2"/>
  <c r="I150" i="2"/>
  <c r="J151" i="2"/>
  <c r="J153" i="2"/>
  <c r="J155" i="2"/>
  <c r="J157" i="2"/>
  <c r="J159" i="2"/>
  <c r="K151" i="2"/>
  <c r="K153" i="2"/>
  <c r="K155" i="2"/>
  <c r="K150" i="2" s="1"/>
  <c r="K157" i="2"/>
  <c r="K159" i="2"/>
  <c r="L151" i="2"/>
  <c r="L153" i="2"/>
  <c r="L155" i="2"/>
  <c r="L157" i="2"/>
  <c r="L158" i="2" s="1"/>
  <c r="L159" i="2"/>
  <c r="L160" i="2" s="1"/>
  <c r="M151" i="2"/>
  <c r="M153" i="2"/>
  <c r="M154" i="2" s="1"/>
  <c r="M155" i="2"/>
  <c r="M156" i="2" s="1"/>
  <c r="M157" i="2"/>
  <c r="M158" i="2" s="1"/>
  <c r="M159" i="2"/>
  <c r="M150" i="2"/>
  <c r="N151" i="2"/>
  <c r="N153" i="2"/>
  <c r="N155" i="2"/>
  <c r="N157" i="2"/>
  <c r="N159" i="2"/>
  <c r="O151" i="2"/>
  <c r="O153" i="2"/>
  <c r="O155" i="2"/>
  <c r="O150" i="2" s="1"/>
  <c r="O157" i="2"/>
  <c r="O159" i="2"/>
  <c r="P151" i="2"/>
  <c r="P155" i="2"/>
  <c r="P157" i="2"/>
  <c r="P158" i="2" s="1"/>
  <c r="P159" i="2"/>
  <c r="P160" i="2" s="1"/>
  <c r="E152" i="2"/>
  <c r="F152" i="2"/>
  <c r="G152" i="2"/>
  <c r="I152" i="2"/>
  <c r="J152" i="2"/>
  <c r="K152" i="2"/>
  <c r="M152" i="2"/>
  <c r="N152" i="2"/>
  <c r="O152" i="2"/>
  <c r="F154" i="2"/>
  <c r="G154" i="2"/>
  <c r="H154" i="2"/>
  <c r="J154" i="2"/>
  <c r="K154" i="2"/>
  <c r="L154" i="2"/>
  <c r="N154" i="2"/>
  <c r="O154" i="2"/>
  <c r="F156" i="2"/>
  <c r="G156" i="2"/>
  <c r="H156" i="2"/>
  <c r="J156" i="2"/>
  <c r="L156" i="2"/>
  <c r="N156" i="2"/>
  <c r="O156" i="2"/>
  <c r="P156" i="2"/>
  <c r="F158" i="2"/>
  <c r="G158" i="2"/>
  <c r="J158" i="2"/>
  <c r="K158" i="2"/>
  <c r="N158" i="2"/>
  <c r="O158" i="2"/>
  <c r="E160" i="2"/>
  <c r="F160" i="2"/>
  <c r="G160" i="2"/>
  <c r="I160" i="2"/>
  <c r="J160" i="2"/>
  <c r="K160" i="2"/>
  <c r="M160" i="2"/>
  <c r="N160" i="2"/>
  <c r="O160" i="2"/>
  <c r="E162" i="2"/>
  <c r="E164" i="2"/>
  <c r="E165" i="2" s="1"/>
  <c r="E166" i="2"/>
  <c r="E167" i="2" s="1"/>
  <c r="E168" i="2"/>
  <c r="E169" i="2" s="1"/>
  <c r="E170" i="2"/>
  <c r="E172" i="2"/>
  <c r="E173" i="2" s="1"/>
  <c r="E174" i="2"/>
  <c r="E175" i="2" s="1"/>
  <c r="E176" i="2"/>
  <c r="E177" i="2" s="1"/>
  <c r="E180" i="2"/>
  <c r="F162" i="2"/>
  <c r="F164" i="2"/>
  <c r="F166" i="2"/>
  <c r="F168" i="2"/>
  <c r="F170" i="2"/>
  <c r="F172" i="2"/>
  <c r="F174" i="2"/>
  <c r="F176" i="2"/>
  <c r="F180" i="2"/>
  <c r="F161" i="2"/>
  <c r="G162" i="2"/>
  <c r="G164" i="2"/>
  <c r="G166" i="2"/>
  <c r="G168" i="2"/>
  <c r="G161" i="2" s="1"/>
  <c r="G170" i="2"/>
  <c r="G172" i="2"/>
  <c r="G174" i="2"/>
  <c r="G176" i="2"/>
  <c r="G180" i="2"/>
  <c r="H162" i="2"/>
  <c r="H164" i="2"/>
  <c r="H166" i="2"/>
  <c r="H168" i="2"/>
  <c r="H170" i="2"/>
  <c r="H172" i="2"/>
  <c r="H174" i="2"/>
  <c r="H176" i="2"/>
  <c r="H180" i="2"/>
  <c r="H161" i="2"/>
  <c r="I162" i="2"/>
  <c r="I164" i="2"/>
  <c r="I165" i="2" s="1"/>
  <c r="I166" i="2"/>
  <c r="I167" i="2" s="1"/>
  <c r="I168" i="2"/>
  <c r="I169" i="2" s="1"/>
  <c r="I170" i="2"/>
  <c r="I172" i="2"/>
  <c r="I173" i="2" s="1"/>
  <c r="I174" i="2"/>
  <c r="I175" i="2" s="1"/>
  <c r="I176" i="2"/>
  <c r="I177" i="2" s="1"/>
  <c r="I180" i="2"/>
  <c r="J162" i="2"/>
  <c r="J164" i="2"/>
  <c r="J166" i="2"/>
  <c r="J168" i="2"/>
  <c r="J170" i="2"/>
  <c r="J172" i="2"/>
  <c r="J174" i="2"/>
  <c r="J176" i="2"/>
  <c r="J180" i="2"/>
  <c r="J161" i="2"/>
  <c r="K162" i="2"/>
  <c r="K164" i="2"/>
  <c r="K166" i="2"/>
  <c r="K168" i="2"/>
  <c r="K161" i="2" s="1"/>
  <c r="K170" i="2"/>
  <c r="K172" i="2"/>
  <c r="K174" i="2"/>
  <c r="K176" i="2"/>
  <c r="K180" i="2"/>
  <c r="L162" i="2"/>
  <c r="L164" i="2"/>
  <c r="L166" i="2"/>
  <c r="L168" i="2"/>
  <c r="L170" i="2"/>
  <c r="L172" i="2"/>
  <c r="L174" i="2"/>
  <c r="L176" i="2"/>
  <c r="L180" i="2"/>
  <c r="L161" i="2"/>
  <c r="M162" i="2"/>
  <c r="M164" i="2"/>
  <c r="M165" i="2" s="1"/>
  <c r="M166" i="2"/>
  <c r="M167" i="2" s="1"/>
  <c r="M168" i="2"/>
  <c r="M169" i="2" s="1"/>
  <c r="M170" i="2"/>
  <c r="M172" i="2"/>
  <c r="M173" i="2" s="1"/>
  <c r="M174" i="2"/>
  <c r="M175" i="2" s="1"/>
  <c r="M176" i="2"/>
  <c r="M177" i="2" s="1"/>
  <c r="M180" i="2"/>
  <c r="N162" i="2"/>
  <c r="N164" i="2"/>
  <c r="N165" i="2" s="1"/>
  <c r="N166" i="2"/>
  <c r="N168" i="2"/>
  <c r="N170" i="2"/>
  <c r="N172" i="2"/>
  <c r="N174" i="2"/>
  <c r="N176" i="2"/>
  <c r="N180" i="2"/>
  <c r="N161" i="2"/>
  <c r="O162" i="2"/>
  <c r="O164" i="2"/>
  <c r="O166" i="2"/>
  <c r="O168" i="2"/>
  <c r="O169" i="2" s="1"/>
  <c r="O170" i="2"/>
  <c r="O172" i="2"/>
  <c r="O174" i="2"/>
  <c r="O176" i="2"/>
  <c r="O180" i="2"/>
  <c r="P162" i="2"/>
  <c r="P164" i="2"/>
  <c r="P166" i="2"/>
  <c r="P168" i="2"/>
  <c r="P170" i="2"/>
  <c r="P172" i="2"/>
  <c r="P174" i="2"/>
  <c r="P176" i="2"/>
  <c r="P180" i="2"/>
  <c r="P161" i="2"/>
  <c r="E163" i="2"/>
  <c r="F163" i="2"/>
  <c r="G163" i="2"/>
  <c r="H163" i="2"/>
  <c r="I163" i="2"/>
  <c r="J163" i="2"/>
  <c r="K163" i="2"/>
  <c r="L163" i="2"/>
  <c r="M163" i="2"/>
  <c r="N163" i="2"/>
  <c r="O163" i="2"/>
  <c r="P163" i="2"/>
  <c r="F165" i="2"/>
  <c r="G165" i="2"/>
  <c r="H165" i="2"/>
  <c r="J165" i="2"/>
  <c r="K165" i="2"/>
  <c r="L165" i="2"/>
  <c r="O165" i="2"/>
  <c r="P165" i="2"/>
  <c r="F167" i="2"/>
  <c r="G167" i="2"/>
  <c r="H167" i="2"/>
  <c r="J167" i="2"/>
  <c r="K167" i="2"/>
  <c r="L167" i="2"/>
  <c r="N167" i="2"/>
  <c r="O167" i="2"/>
  <c r="P167" i="2"/>
  <c r="F169" i="2"/>
  <c r="G169" i="2"/>
  <c r="H169" i="2"/>
  <c r="J169" i="2"/>
  <c r="K169" i="2"/>
  <c r="L169" i="2"/>
  <c r="N169" i="2"/>
  <c r="P169" i="2"/>
  <c r="E171" i="2"/>
  <c r="F171" i="2"/>
  <c r="G171" i="2"/>
  <c r="H171" i="2"/>
  <c r="I171" i="2"/>
  <c r="J171" i="2"/>
  <c r="K171" i="2"/>
  <c r="L171" i="2"/>
  <c r="M171" i="2"/>
  <c r="N171" i="2"/>
  <c r="O171" i="2"/>
  <c r="P171" i="2"/>
  <c r="F173" i="2"/>
  <c r="G173" i="2"/>
  <c r="H173" i="2"/>
  <c r="J173" i="2"/>
  <c r="K173" i="2"/>
  <c r="L173" i="2"/>
  <c r="N173" i="2"/>
  <c r="O173" i="2"/>
  <c r="P173" i="2"/>
  <c r="F175" i="2"/>
  <c r="G175" i="2"/>
  <c r="H175" i="2"/>
  <c r="J175" i="2"/>
  <c r="K175" i="2"/>
  <c r="L175" i="2"/>
  <c r="N175" i="2"/>
  <c r="O175" i="2"/>
  <c r="P175" i="2"/>
  <c r="F177" i="2"/>
  <c r="G177" i="2"/>
  <c r="H177" i="2"/>
  <c r="J177" i="2"/>
  <c r="K177" i="2"/>
  <c r="L177" i="2"/>
  <c r="N177" i="2"/>
  <c r="O177" i="2"/>
  <c r="P177" i="2"/>
  <c r="E178" i="2"/>
  <c r="F178" i="2"/>
  <c r="G178" i="2"/>
  <c r="H178" i="2"/>
  <c r="I178" i="2"/>
  <c r="J178" i="2"/>
  <c r="K178" i="2"/>
  <c r="L178" i="2"/>
  <c r="M178" i="2"/>
  <c r="N178" i="2"/>
  <c r="O178" i="2"/>
  <c r="P178" i="2"/>
  <c r="E179" i="2"/>
  <c r="F179" i="2"/>
  <c r="G179" i="2"/>
  <c r="H179" i="2"/>
  <c r="I179" i="2"/>
  <c r="J179" i="2"/>
  <c r="K179" i="2"/>
  <c r="L179" i="2"/>
  <c r="M179" i="2"/>
  <c r="N179" i="2"/>
  <c r="O179" i="2"/>
  <c r="P179" i="2"/>
  <c r="E181" i="2"/>
  <c r="F181" i="2"/>
  <c r="G181" i="2"/>
  <c r="H181" i="2"/>
  <c r="I181" i="2"/>
  <c r="J181" i="2"/>
  <c r="K181" i="2"/>
  <c r="L181" i="2"/>
  <c r="M181" i="2"/>
  <c r="N181" i="2"/>
  <c r="O181" i="2"/>
  <c r="P181" i="2"/>
  <c r="E182" i="2"/>
  <c r="F182" i="2"/>
  <c r="G182" i="2"/>
  <c r="H182" i="2"/>
  <c r="I182" i="2"/>
  <c r="J182" i="2"/>
  <c r="K182" i="2"/>
  <c r="L182" i="2"/>
  <c r="M182" i="2"/>
  <c r="N182" i="2"/>
  <c r="O182" i="2"/>
  <c r="P182" i="2"/>
  <c r="E183" i="2"/>
  <c r="F183" i="2"/>
  <c r="G183" i="2"/>
  <c r="H183" i="2"/>
  <c r="I183" i="2"/>
  <c r="J183" i="2"/>
  <c r="K183" i="2"/>
  <c r="L183" i="2"/>
  <c r="M183" i="2"/>
  <c r="N183" i="2"/>
  <c r="O183" i="2"/>
  <c r="P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P187" i="2"/>
  <c r="E188" i="2"/>
  <c r="F188" i="2"/>
  <c r="G188" i="2"/>
  <c r="H188" i="2"/>
  <c r="I188" i="2"/>
  <c r="J188" i="2"/>
  <c r="K188" i="2"/>
  <c r="L188" i="2"/>
  <c r="M188" i="2"/>
  <c r="N188" i="2"/>
  <c r="O188" i="2"/>
  <c r="P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J191" i="2"/>
  <c r="K191" i="2"/>
  <c r="L191" i="2"/>
  <c r="M191" i="2"/>
  <c r="N191" i="2"/>
  <c r="O191" i="2"/>
  <c r="P191" i="2"/>
  <c r="E192" i="2"/>
  <c r="F192" i="2"/>
  <c r="G192" i="2"/>
  <c r="H192" i="2"/>
  <c r="I192" i="2"/>
  <c r="K192" i="2"/>
  <c r="L192" i="2"/>
  <c r="M192" i="2"/>
  <c r="N192" i="2"/>
  <c r="O192" i="2"/>
  <c r="F193" i="2"/>
  <c r="G193" i="2"/>
  <c r="H193" i="2"/>
  <c r="I193" i="2"/>
  <c r="J193" i="2"/>
  <c r="K193" i="2"/>
  <c r="L193" i="2"/>
  <c r="M193" i="2"/>
  <c r="N193" i="2"/>
  <c r="O193" i="2"/>
  <c r="F194" i="2"/>
  <c r="G194" i="2"/>
  <c r="H194" i="2"/>
  <c r="I194" i="2"/>
  <c r="J194" i="2"/>
  <c r="K194" i="2"/>
  <c r="L194" i="2"/>
  <c r="M194" i="2"/>
  <c r="N194" i="2"/>
  <c r="O194" i="2"/>
  <c r="F195" i="2"/>
  <c r="G195" i="2"/>
  <c r="H195" i="2"/>
  <c r="I195" i="2"/>
  <c r="J195" i="2"/>
  <c r="K195" i="2"/>
  <c r="L195" i="2"/>
  <c r="M195" i="2"/>
  <c r="N195" i="2"/>
  <c r="O195" i="2"/>
  <c r="F197" i="2"/>
  <c r="G197" i="2"/>
  <c r="H197" i="2"/>
  <c r="I197" i="2"/>
  <c r="J197" i="2"/>
  <c r="K197" i="2"/>
  <c r="L197" i="2"/>
  <c r="M197" i="2"/>
  <c r="N197" i="2"/>
  <c r="O197" i="2"/>
  <c r="F198" i="2"/>
  <c r="G198" i="2"/>
  <c r="H198" i="2"/>
  <c r="I198" i="2"/>
  <c r="J198" i="2"/>
  <c r="K198" i="2"/>
  <c r="L198" i="2"/>
  <c r="M198" i="2"/>
  <c r="N198" i="2"/>
  <c r="O198" i="2"/>
  <c r="E199" i="2"/>
  <c r="F199" i="2"/>
  <c r="G199" i="2"/>
  <c r="H199" i="2"/>
  <c r="I199" i="2"/>
  <c r="J199" i="2"/>
  <c r="K199" i="2"/>
  <c r="L199" i="2"/>
  <c r="M199" i="2"/>
  <c r="N199" i="2"/>
  <c r="O199" i="2"/>
  <c r="P199" i="2"/>
  <c r="E200" i="2"/>
  <c r="F200" i="2"/>
  <c r="G200" i="2"/>
  <c r="H200" i="2"/>
  <c r="I200" i="2"/>
  <c r="J200" i="2"/>
  <c r="K200" i="2"/>
  <c r="L200" i="2"/>
  <c r="M200" i="2"/>
  <c r="N200" i="2"/>
  <c r="O200" i="2"/>
  <c r="P200" i="2"/>
  <c r="E201" i="2"/>
  <c r="F201" i="2"/>
  <c r="G201" i="2"/>
  <c r="H201" i="2"/>
  <c r="I201" i="2"/>
  <c r="J201" i="2"/>
  <c r="K201" i="2"/>
  <c r="L201" i="2"/>
  <c r="M201" i="2"/>
  <c r="N201" i="2"/>
  <c r="O201" i="2"/>
  <c r="P201" i="2"/>
  <c r="E202" i="2"/>
  <c r="F202" i="2"/>
  <c r="G202" i="2"/>
  <c r="H202" i="2"/>
  <c r="I202" i="2"/>
  <c r="J202" i="2"/>
  <c r="K202" i="2"/>
  <c r="L202" i="2"/>
  <c r="M202" i="2"/>
  <c r="N202" i="2"/>
  <c r="O202" i="2"/>
  <c r="P202" i="2"/>
  <c r="E204" i="2"/>
  <c r="F204" i="2"/>
  <c r="G204" i="2"/>
  <c r="H204" i="2"/>
  <c r="I204" i="2"/>
  <c r="J204" i="2"/>
  <c r="K204" i="2"/>
  <c r="L204" i="2"/>
  <c r="M204" i="2"/>
  <c r="N204" i="2"/>
  <c r="O204" i="2"/>
  <c r="E206" i="2"/>
  <c r="F206" i="2"/>
  <c r="G206" i="2"/>
  <c r="H206" i="2"/>
  <c r="I206" i="2"/>
  <c r="J206" i="2"/>
  <c r="K206" i="2"/>
  <c r="L206" i="2"/>
  <c r="M206" i="2"/>
  <c r="N206" i="2"/>
  <c r="O206" i="2"/>
  <c r="P206" i="2"/>
  <c r="F210" i="2"/>
  <c r="G210" i="2"/>
  <c r="H210" i="2"/>
  <c r="I210" i="2"/>
  <c r="J210" i="2"/>
  <c r="K210" i="2"/>
  <c r="L210" i="2"/>
  <c r="M210" i="2"/>
  <c r="N210" i="2"/>
  <c r="O210" i="2"/>
  <c r="F211" i="2"/>
  <c r="G211" i="2"/>
  <c r="H211" i="2"/>
  <c r="I211" i="2"/>
  <c r="J211" i="2"/>
  <c r="K211" i="2"/>
  <c r="L211" i="2"/>
  <c r="M211" i="2"/>
  <c r="N211" i="2"/>
  <c r="O211" i="2"/>
  <c r="E212" i="2"/>
  <c r="F212" i="2"/>
  <c r="G212" i="2"/>
  <c r="H212" i="2"/>
  <c r="I212" i="2"/>
  <c r="J212" i="2"/>
  <c r="K212" i="2"/>
  <c r="L212" i="2"/>
  <c r="M212" i="2"/>
  <c r="N212" i="2"/>
  <c r="O212" i="2"/>
  <c r="P212" i="2"/>
  <c r="E213" i="2"/>
  <c r="F213" i="2"/>
  <c r="G213" i="2"/>
  <c r="H213" i="2"/>
  <c r="I213" i="2"/>
  <c r="J213" i="2"/>
  <c r="K213" i="2"/>
  <c r="L213" i="2"/>
  <c r="M213" i="2"/>
  <c r="N213" i="2"/>
  <c r="O213" i="2"/>
  <c r="P213" i="2"/>
  <c r="E215" i="2"/>
  <c r="E214" i="2"/>
  <c r="F215" i="2"/>
  <c r="F214" i="2"/>
  <c r="G215" i="2"/>
  <c r="G214" i="2"/>
  <c r="H215" i="2"/>
  <c r="H214" i="2"/>
  <c r="I215" i="2"/>
  <c r="I214" i="2"/>
  <c r="J215" i="2"/>
  <c r="J214" i="2"/>
  <c r="K215" i="2"/>
  <c r="K214" i="2"/>
  <c r="L215" i="2"/>
  <c r="L214" i="2"/>
  <c r="M215" i="2"/>
  <c r="M214" i="2"/>
  <c r="N215" i="2"/>
  <c r="N214" i="2"/>
  <c r="O215" i="2"/>
  <c r="O214" i="2"/>
  <c r="P215" i="2"/>
  <c r="P214" i="2"/>
  <c r="E218" i="2"/>
  <c r="F218" i="2"/>
  <c r="G218" i="2"/>
  <c r="H218" i="2"/>
  <c r="I218" i="2"/>
  <c r="J218" i="2"/>
  <c r="K218" i="2"/>
  <c r="L218" i="2"/>
  <c r="M218" i="2"/>
  <c r="N218" i="2"/>
  <c r="O218" i="2"/>
  <c r="P218" i="2"/>
  <c r="E219" i="2"/>
  <c r="F219" i="2"/>
  <c r="G219" i="2"/>
  <c r="H219" i="2"/>
  <c r="I219" i="2"/>
  <c r="J219" i="2"/>
  <c r="K219" i="2"/>
  <c r="L219" i="2"/>
  <c r="M219" i="2"/>
  <c r="N219" i="2"/>
  <c r="O219" i="2"/>
  <c r="P219" i="2"/>
  <c r="E220" i="2"/>
  <c r="F220" i="2"/>
  <c r="G220" i="2"/>
  <c r="H220" i="2"/>
  <c r="I220" i="2"/>
  <c r="J220" i="2"/>
  <c r="K220" i="2"/>
  <c r="L220" i="2"/>
  <c r="M220" i="2"/>
  <c r="N220" i="2"/>
  <c r="O220" i="2"/>
  <c r="P220" i="2"/>
  <c r="G221" i="2"/>
  <c r="H221" i="2"/>
  <c r="I221" i="2"/>
  <c r="J221" i="2"/>
  <c r="K221" i="2"/>
  <c r="L221" i="2"/>
  <c r="M221" i="2"/>
  <c r="N221" i="2"/>
  <c r="O221" i="2"/>
  <c r="P221" i="2"/>
  <c r="E222" i="2"/>
  <c r="F222" i="2"/>
  <c r="G222" i="2"/>
  <c r="H222" i="2"/>
  <c r="I222" i="2"/>
  <c r="J222" i="2"/>
  <c r="K222" i="2"/>
  <c r="L222" i="2"/>
  <c r="M222" i="2"/>
  <c r="N222" i="2"/>
  <c r="O222" i="2"/>
  <c r="P222" i="2"/>
  <c r="E223" i="2"/>
  <c r="F223" i="2"/>
  <c r="G223" i="2"/>
  <c r="H223" i="2"/>
  <c r="I223" i="2"/>
  <c r="J223" i="2"/>
  <c r="K223" i="2"/>
  <c r="L223" i="2"/>
  <c r="M223" i="2"/>
  <c r="N223" i="2"/>
  <c r="O223" i="2"/>
  <c r="P223" i="2"/>
  <c r="E224" i="2"/>
  <c r="F224" i="2"/>
  <c r="G224" i="2"/>
  <c r="H224" i="2"/>
  <c r="I224" i="2"/>
  <c r="J224" i="2"/>
  <c r="K224" i="2"/>
  <c r="L224" i="2"/>
  <c r="M224" i="2"/>
  <c r="N224" i="2"/>
  <c r="O224" i="2"/>
  <c r="P224" i="2"/>
  <c r="E225" i="2"/>
  <c r="F225" i="2"/>
  <c r="G225" i="2"/>
  <c r="H225" i="2"/>
  <c r="I225" i="2"/>
  <c r="J225" i="2"/>
  <c r="K225" i="2"/>
  <c r="L225" i="2"/>
  <c r="M225" i="2"/>
  <c r="N225" i="2"/>
  <c r="O225" i="2"/>
  <c r="P225" i="2"/>
  <c r="E226" i="2"/>
  <c r="F226" i="2"/>
  <c r="G226" i="2"/>
  <c r="H226" i="2"/>
  <c r="I226" i="2"/>
  <c r="J226" i="2"/>
  <c r="K226" i="2"/>
  <c r="L226" i="2"/>
  <c r="M226" i="2"/>
  <c r="N226" i="2"/>
  <c r="O226" i="2"/>
  <c r="P226" i="2"/>
  <c r="E228" i="2"/>
  <c r="F228" i="2"/>
  <c r="P228" i="2"/>
  <c r="F229" i="2"/>
  <c r="G229" i="2"/>
  <c r="H229" i="2"/>
  <c r="I229" i="2"/>
  <c r="J229" i="2"/>
  <c r="K229" i="2"/>
  <c r="L229" i="2"/>
  <c r="M229" i="2"/>
  <c r="N229" i="2"/>
  <c r="O229" i="2"/>
  <c r="F230" i="2"/>
  <c r="G230" i="2"/>
  <c r="H230" i="2"/>
  <c r="I230" i="2"/>
  <c r="J230" i="2"/>
  <c r="K230" i="2"/>
  <c r="L230" i="2"/>
  <c r="M230" i="2"/>
  <c r="N230" i="2"/>
  <c r="O230" i="2"/>
  <c r="E231" i="2"/>
  <c r="F231" i="2"/>
  <c r="G231" i="2"/>
  <c r="H231" i="2"/>
  <c r="I231" i="2"/>
  <c r="J231" i="2"/>
  <c r="K231" i="2"/>
  <c r="L231" i="2"/>
  <c r="M231" i="2"/>
  <c r="N231" i="2"/>
  <c r="O231" i="2"/>
  <c r="E232" i="2"/>
  <c r="F232" i="2"/>
  <c r="G232" i="2"/>
  <c r="H232" i="2"/>
  <c r="I232" i="2"/>
  <c r="J232" i="2"/>
  <c r="K232" i="2"/>
  <c r="L232" i="2"/>
  <c r="M232" i="2"/>
  <c r="N232" i="2"/>
  <c r="O232" i="2"/>
  <c r="P232" i="2"/>
  <c r="E233" i="2"/>
  <c r="F233" i="2"/>
  <c r="G233" i="2"/>
  <c r="H233" i="2"/>
  <c r="I233" i="2"/>
  <c r="J233" i="2"/>
  <c r="K233" i="2"/>
  <c r="L233" i="2"/>
  <c r="M233" i="2"/>
  <c r="N233" i="2"/>
  <c r="O233" i="2"/>
  <c r="P233" i="2"/>
  <c r="E234" i="2"/>
  <c r="F234" i="2"/>
  <c r="G234" i="2"/>
  <c r="H234" i="2"/>
  <c r="I234" i="2"/>
  <c r="K234" i="2"/>
  <c r="L234" i="2"/>
  <c r="M234" i="2"/>
  <c r="N234" i="2"/>
  <c r="O234" i="2"/>
  <c r="P234" i="2"/>
  <c r="E235" i="2"/>
  <c r="F235" i="2"/>
  <c r="G235" i="2"/>
  <c r="H235" i="2"/>
  <c r="I235" i="2"/>
  <c r="K235" i="2"/>
  <c r="L235" i="2"/>
  <c r="M235" i="2"/>
  <c r="N235" i="2"/>
  <c r="O235" i="2"/>
  <c r="P235" i="2"/>
  <c r="E236" i="2"/>
  <c r="F236" i="2"/>
  <c r="G236" i="2"/>
  <c r="H236" i="2"/>
  <c r="I236" i="2"/>
  <c r="J236" i="2"/>
  <c r="K236" i="2"/>
  <c r="L236" i="2"/>
  <c r="M236" i="2"/>
  <c r="N236" i="2"/>
  <c r="O236" i="2"/>
  <c r="P236" i="2"/>
  <c r="E237" i="2"/>
  <c r="F237" i="2"/>
  <c r="G237" i="2"/>
  <c r="H237" i="2"/>
  <c r="I237" i="2"/>
  <c r="J237" i="2"/>
  <c r="K237" i="2"/>
  <c r="L237" i="2"/>
  <c r="M237" i="2"/>
  <c r="N237" i="2"/>
  <c r="O237" i="2"/>
  <c r="P237" i="2"/>
  <c r="E238" i="2"/>
  <c r="F238" i="2"/>
  <c r="G238" i="2"/>
  <c r="H238" i="2"/>
  <c r="I238" i="2"/>
  <c r="J238" i="2"/>
  <c r="K238" i="2"/>
  <c r="L238" i="2"/>
  <c r="M238" i="2"/>
  <c r="N238" i="2"/>
  <c r="O238" i="2"/>
  <c r="P238" i="2"/>
  <c r="E239" i="2"/>
  <c r="F239" i="2"/>
  <c r="G239" i="2"/>
  <c r="H239" i="2"/>
  <c r="I239" i="2"/>
  <c r="J239" i="2"/>
  <c r="K239" i="2"/>
  <c r="L239" i="2"/>
  <c r="M239" i="2"/>
  <c r="N239" i="2"/>
  <c r="O239" i="2"/>
  <c r="P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J242" i="2"/>
  <c r="K242" i="2"/>
  <c r="L242" i="2"/>
  <c r="M242" i="2"/>
  <c r="N242" i="2"/>
  <c r="O242" i="2"/>
  <c r="P242" i="2"/>
  <c r="E243" i="2"/>
  <c r="F243" i="2"/>
  <c r="G243" i="2"/>
  <c r="H243" i="2"/>
  <c r="I243" i="2"/>
  <c r="J243" i="2"/>
  <c r="K243" i="2"/>
  <c r="L243" i="2"/>
  <c r="M243" i="2"/>
  <c r="N243" i="2"/>
  <c r="O243" i="2"/>
  <c r="P243" i="2"/>
  <c r="E244" i="2"/>
  <c r="F244" i="2"/>
  <c r="G244" i="2"/>
  <c r="H244" i="2"/>
  <c r="I244" i="2"/>
  <c r="J244" i="2"/>
  <c r="K244" i="2"/>
  <c r="L244" i="2"/>
  <c r="M244" i="2"/>
  <c r="N244" i="2"/>
  <c r="O244" i="2"/>
  <c r="P244" i="2"/>
  <c r="E245" i="2"/>
  <c r="F245" i="2"/>
  <c r="G245" i="2"/>
  <c r="H245" i="2"/>
  <c r="I245" i="2"/>
  <c r="J245" i="2"/>
  <c r="K245" i="2"/>
  <c r="L245" i="2"/>
  <c r="M245" i="2"/>
  <c r="N245" i="2"/>
  <c r="O245" i="2"/>
  <c r="P245" i="2"/>
  <c r="E246" i="2"/>
  <c r="F246" i="2"/>
  <c r="G246" i="2"/>
  <c r="H246" i="2"/>
  <c r="I246" i="2"/>
  <c r="J246" i="2"/>
  <c r="K246" i="2"/>
  <c r="L246" i="2"/>
  <c r="M246" i="2"/>
  <c r="N246" i="2"/>
  <c r="O246" i="2"/>
  <c r="P246" i="2"/>
  <c r="E247" i="2"/>
  <c r="F247" i="2"/>
  <c r="G247" i="2"/>
  <c r="H247" i="2"/>
  <c r="I247" i="2"/>
  <c r="J247" i="2"/>
  <c r="K247" i="2"/>
  <c r="L247" i="2"/>
  <c r="M247" i="2"/>
  <c r="N247" i="2"/>
  <c r="O247" i="2"/>
  <c r="P247" i="2"/>
  <c r="E248" i="2"/>
  <c r="F248" i="2"/>
  <c r="G248" i="2"/>
  <c r="H248" i="2"/>
  <c r="I248" i="2"/>
  <c r="J248" i="2"/>
  <c r="K248" i="2"/>
  <c r="L248" i="2"/>
  <c r="M248" i="2"/>
  <c r="N248" i="2"/>
  <c r="O248" i="2"/>
  <c r="P248" i="2"/>
  <c r="E249" i="2"/>
  <c r="F249" i="2"/>
  <c r="G249" i="2"/>
  <c r="H249" i="2"/>
  <c r="I249" i="2"/>
  <c r="J249" i="2"/>
  <c r="K249" i="2"/>
  <c r="L249" i="2"/>
  <c r="M249" i="2"/>
  <c r="N249" i="2"/>
  <c r="O249" i="2"/>
  <c r="P249" i="2"/>
  <c r="E250" i="2"/>
  <c r="F250" i="2"/>
  <c r="G250" i="2"/>
  <c r="H250" i="2"/>
  <c r="I250" i="2"/>
  <c r="J250" i="2"/>
  <c r="K250" i="2"/>
  <c r="L250" i="2"/>
  <c r="M250" i="2"/>
  <c r="N250" i="2"/>
  <c r="O250" i="2"/>
  <c r="P250" i="2"/>
  <c r="E252" i="2"/>
  <c r="F252" i="2"/>
  <c r="G252" i="2"/>
  <c r="G253" i="2" s="1"/>
  <c r="H252" i="2"/>
  <c r="I252" i="2"/>
  <c r="K252" i="2"/>
  <c r="L252" i="2"/>
  <c r="M252" i="2"/>
  <c r="N252" i="2"/>
  <c r="O252" i="2"/>
  <c r="E253" i="2"/>
  <c r="F253" i="2"/>
  <c r="H253" i="2"/>
  <c r="I253" i="2"/>
  <c r="K253" i="2"/>
  <c r="L253" i="2"/>
  <c r="M253" i="2"/>
  <c r="N253" i="2"/>
  <c r="O253" i="2"/>
  <c r="E254" i="2"/>
  <c r="F254" i="2"/>
  <c r="G254" i="2"/>
  <c r="H254" i="2"/>
  <c r="I254" i="2"/>
  <c r="K254" i="2"/>
  <c r="L254" i="2"/>
  <c r="M254" i="2"/>
  <c r="N254" i="2"/>
  <c r="O254" i="2"/>
  <c r="F256" i="2"/>
  <c r="G256" i="2"/>
  <c r="H256" i="2"/>
  <c r="I256" i="2"/>
  <c r="J256" i="2"/>
  <c r="K256" i="2"/>
  <c r="L256" i="2"/>
  <c r="M256" i="2"/>
  <c r="N256" i="2"/>
  <c r="O256" i="2"/>
  <c r="D260" i="2"/>
  <c r="G261" i="2"/>
  <c r="H261" i="2"/>
  <c r="I261" i="2"/>
  <c r="L261" i="2"/>
  <c r="M261" i="2"/>
  <c r="O161" i="2" l="1"/>
  <c r="M161" i="2"/>
  <c r="I161" i="2"/>
  <c r="E161" i="2"/>
  <c r="L150" i="2"/>
  <c r="L152" i="2"/>
  <c r="K156" i="2"/>
  <c r="N150" i="2"/>
  <c r="F150" i="2"/>
  <c r="O137" i="2"/>
  <c r="M137" i="2"/>
  <c r="L137" i="2"/>
  <c r="L139" i="2"/>
  <c r="G137" i="2"/>
  <c r="P150" i="2"/>
  <c r="P152" i="2"/>
  <c r="H150" i="2"/>
  <c r="H152" i="2"/>
  <c r="M122" i="2"/>
  <c r="J150" i="2"/>
  <c r="P137" i="2"/>
  <c r="P139" i="2"/>
  <c r="K137" i="2"/>
  <c r="H137" i="2"/>
  <c r="P122" i="2"/>
  <c r="P124" i="2"/>
  <c r="L130" i="2"/>
  <c r="H130" i="2"/>
  <c r="F23" i="2"/>
  <c r="P145" i="1"/>
  <c r="P129" i="1"/>
  <c r="P113" i="1"/>
  <c r="P79" i="1"/>
  <c r="F247" i="1"/>
  <c r="P103" i="1"/>
  <c r="E15" i="1"/>
  <c r="P16" i="1"/>
  <c r="P16" i="2" s="1"/>
  <c r="P58" i="1"/>
  <c r="P59" i="2" s="1"/>
  <c r="E181" i="1"/>
  <c r="P90" i="1"/>
  <c r="P73" i="1"/>
  <c r="J239" i="1"/>
  <c r="J252" i="2" s="1"/>
  <c r="P240" i="1"/>
  <c r="P239" i="1" s="1"/>
  <c r="P252" i="2" s="1"/>
  <c r="J215" i="1"/>
  <c r="J234" i="2" s="1"/>
  <c r="J235" i="2" s="1"/>
  <c r="P237" i="1"/>
  <c r="H139" i="2"/>
  <c r="N124" i="2"/>
  <c r="J124" i="2"/>
  <c r="F124" i="2"/>
  <c r="E191" i="1"/>
  <c r="E210" i="2" s="1"/>
  <c r="E211" i="2" s="1"/>
  <c r="P187" i="1"/>
  <c r="P204" i="2" s="1"/>
  <c r="O247" i="1"/>
  <c r="O261" i="2" s="1"/>
  <c r="O14" i="2"/>
  <c r="O15" i="2" s="1"/>
  <c r="K14" i="2"/>
  <c r="K15" i="2" s="1"/>
  <c r="P23" i="1"/>
  <c r="P25" i="2" s="1"/>
  <c r="P23" i="2" s="1"/>
  <c r="E25" i="2"/>
  <c r="E23" i="2" s="1"/>
  <c r="K45" i="2"/>
  <c r="K46" i="2" s="1"/>
  <c r="J44" i="1"/>
  <c r="J45" i="2" s="1"/>
  <c r="J46" i="2" s="1"/>
  <c r="E242" i="1"/>
  <c r="E256" i="2" s="1"/>
  <c r="P244" i="1"/>
  <c r="E258" i="2"/>
  <c r="P191" i="1"/>
  <c r="P210" i="2" s="1"/>
  <c r="P211" i="2" s="1"/>
  <c r="E61" i="1"/>
  <c r="P67" i="1"/>
  <c r="P50" i="1"/>
  <c r="E45" i="1"/>
  <c r="N247" i="1"/>
  <c r="N261" i="2" s="1"/>
  <c r="N14" i="2"/>
  <c r="N15" i="2" s="1"/>
  <c r="J20" i="2"/>
  <c r="P20" i="1"/>
  <c r="P20" i="2" s="1"/>
  <c r="J15" i="1"/>
  <c r="J16" i="2"/>
  <c r="J173" i="1"/>
  <c r="K102" i="1"/>
  <c r="K117" i="2" s="1"/>
  <c r="K118" i="2" s="1"/>
  <c r="E209" i="1"/>
  <c r="P210" i="1"/>
  <c r="P231" i="2" s="1"/>
  <c r="E175" i="1"/>
  <c r="P178" i="1"/>
  <c r="P46" i="1"/>
  <c r="P47" i="2" s="1"/>
  <c r="E44" i="1"/>
  <c r="E72" i="1"/>
  <c r="P72" i="1" l="1"/>
  <c r="P73" i="2" s="1"/>
  <c r="P74" i="2" s="1"/>
  <c r="E73" i="2"/>
  <c r="E74" i="2" s="1"/>
  <c r="P175" i="1"/>
  <c r="P193" i="2" s="1"/>
  <c r="E193" i="2"/>
  <c r="P173" i="1"/>
  <c r="P192" i="2" s="1"/>
  <c r="J102" i="1"/>
  <c r="J117" i="2" s="1"/>
  <c r="J118" i="2" s="1"/>
  <c r="J192" i="2"/>
  <c r="P51" i="2"/>
  <c r="P45" i="1"/>
  <c r="K247" i="1"/>
  <c r="K261" i="2" s="1"/>
  <c r="J254" i="2"/>
  <c r="J253" i="2"/>
  <c r="P102" i="1"/>
  <c r="P117" i="2" s="1"/>
  <c r="P118" i="2" s="1"/>
  <c r="P119" i="2"/>
  <c r="P44" i="1"/>
  <c r="P45" i="2" s="1"/>
  <c r="P46" i="2" s="1"/>
  <c r="E45" i="2"/>
  <c r="E46" i="2" s="1"/>
  <c r="P258" i="2"/>
  <c r="P242" i="1"/>
  <c r="P256" i="2" s="1"/>
  <c r="E247" i="1"/>
  <c r="F261" i="2"/>
  <c r="J14" i="2"/>
  <c r="J15" i="2" s="1"/>
  <c r="P61" i="1"/>
  <c r="P62" i="2" s="1"/>
  <c r="P63" i="2" s="1"/>
  <c r="E62" i="2"/>
  <c r="E63" i="2" s="1"/>
  <c r="P209" i="1"/>
  <c r="P229" i="2" s="1"/>
  <c r="P230" i="2" s="1"/>
  <c r="E229" i="2"/>
  <c r="E230" i="2" s="1"/>
  <c r="P253" i="2"/>
  <c r="P254" i="2"/>
  <c r="P181" i="1"/>
  <c r="P197" i="2" s="1"/>
  <c r="P198" i="2" s="1"/>
  <c r="E197" i="2"/>
  <c r="E198" i="2" s="1"/>
  <c r="P15" i="1"/>
  <c r="P14" i="2" s="1"/>
  <c r="P15" i="2" s="1"/>
  <c r="E14" i="2"/>
  <c r="E15" i="2" s="1"/>
  <c r="J247" i="1" l="1"/>
  <c r="J261" i="2" s="1"/>
  <c r="E194" i="2"/>
  <c r="E195" i="2"/>
  <c r="E261" i="2"/>
  <c r="P194" i="2"/>
  <c r="P195" i="2"/>
  <c r="P247" i="1" l="1"/>
  <c r="P261" i="2" s="1"/>
</calcChain>
</file>

<file path=xl/sharedStrings.xml><?xml version="1.0" encoding="utf-8"?>
<sst xmlns="http://schemas.openxmlformats.org/spreadsheetml/2006/main" count="1096" uniqueCount="464">
  <si>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</si>
  <si>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</si>
  <si>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</si>
  <si>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</si>
  <si>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</si>
  <si>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</si>
  <si>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</si>
  <si>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</si>
  <si>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Розподіл видатків бюджету м. Мелітополя на _2016_ рік</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</si>
  <si>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</si>
  <si>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</si>
  <si>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</si>
  <si>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</si>
  <si>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</si>
  <si>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</si>
  <si>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</si>
  <si>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</si>
  <si>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</si>
  <si>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</si>
  <si>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</si>
  <si>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</si>
  <si>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</si>
  <si>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</si>
  <si>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</si>
  <si>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</si>
  <si>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</si>
  <si>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070501</t>
  </si>
  <si>
    <t>0930</t>
  </si>
  <si>
    <t xml:space="preserve">Професіно-технічні заклади освіти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</si>
  <si>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</si>
  <si>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</si>
  <si>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</si>
  <si>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</si>
  <si>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</si>
  <si>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</si>
  <si>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</si>
  <si>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</si>
  <si>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</si>
  <si>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</si>
  <si>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</si>
  <si>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</si>
  <si>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</si>
  <si>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</si>
  <si>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</si>
  <si>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</si>
  <si>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</si>
  <si>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</si>
  <si>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</si>
  <si>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</si>
  <si>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</si>
  <si>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</si>
  <si>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</si>
  <si>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</si>
  <si>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</si>
  <si>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</si>
  <si>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</si>
  <si>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</si>
  <si>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</si>
  <si>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</si>
  <si>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</si>
  <si>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</si>
  <si>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</si>
  <si>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</si>
  <si>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</si>
  <si>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</si>
  <si>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</si>
  <si>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</si>
  <si>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</si>
  <si>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</si>
  <si>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</si>
  <si>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</si>
  <si>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</si>
  <si>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</si>
  <si>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</si>
  <si>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</si>
  <si>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</si>
  <si>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</si>
  <si>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</si>
  <si>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</si>
  <si>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</si>
  <si>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</si>
  <si>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</si>
  <si>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</si>
  <si>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</si>
  <si>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</si>
  <si>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</si>
  <si>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</si>
  <si>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</si>
  <si>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</si>
  <si>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</si>
  <si>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</si>
  <si>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</si>
  <si>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</si>
  <si>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</si>
  <si>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</si>
  <si>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</si>
  <si>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</si>
  <si>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</si>
  <si>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</si>
  <si>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</si>
  <si>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</si>
  <si>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Водопровідно-каналізаційне господарство</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</si>
  <si>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</si>
  <si>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</si>
  <si>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</si>
  <si>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</si>
  <si>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</si>
  <si>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</si>
  <si>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</si>
  <si>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</si>
  <si>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</si>
  <si>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</si>
  <si>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</si>
  <si>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</si>
  <si>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</si>
  <si>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</si>
  <si>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</si>
  <si>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</si>
  <si>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</si>
  <si>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</si>
  <si>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</si>
  <si>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</si>
  <si>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</si>
  <si>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</si>
  <si>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</si>
  <si>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</si>
  <si>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</si>
  <si>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</si>
  <si>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</si>
  <si>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</si>
  <si>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</si>
  <si>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</si>
  <si>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</si>
  <si>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</si>
  <si>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250306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</si>
  <si>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</si>
  <si>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</si>
  <si>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</si>
  <si>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</si>
  <si>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</si>
  <si>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</si>
  <si>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</si>
  <si>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</si>
  <si>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</si>
  <si>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</si>
  <si>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</si>
  <si>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</si>
  <si>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</si>
  <si>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</si>
  <si>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</si>
  <si>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</si>
  <si>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</si>
  <si>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</si>
  <si>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</si>
  <si>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</si>
  <si>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</si>
  <si>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</si>
  <si>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</si>
  <si>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</si>
  <si>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</si>
  <si>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</si>
  <si>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</si>
  <si>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</si>
  <si>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</si>
  <si>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</si>
  <si>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</si>
  <si>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</si>
  <si>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0316430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</si>
  <si>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</si>
  <si>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</si>
  <si>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</si>
  <si>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</si>
  <si>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</si>
  <si>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</si>
  <si>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</si>
  <si>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</si>
  <si>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</si>
  <si>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</si>
  <si>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</si>
  <si>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</si>
  <si>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</si>
  <si>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</si>
  <si>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</si>
  <si>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</si>
  <si>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</si>
  <si>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</si>
  <si>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</si>
  <si>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</si>
  <si>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</si>
  <si>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</si>
  <si>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</si>
  <si>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</si>
  <si>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</si>
  <si>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</si>
  <si>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</si>
  <si>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</si>
  <si>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</si>
  <si>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</si>
  <si>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</si>
  <si>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</si>
  <si>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</si>
  <si>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</si>
  <si>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</si>
  <si>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</si>
  <si>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</si>
  <si>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</si>
  <si>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</si>
  <si>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</si>
  <si>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</si>
  <si>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</si>
  <si>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</si>
  <si>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</si>
  <si>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</si>
  <si>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</si>
  <si>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</si>
  <si>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швидкої та невідкладної медичної допомоги населенню</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</si>
  <si>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</si>
  <si>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</si>
  <si>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</si>
  <si>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</si>
  <si>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</si>
  <si>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</si>
  <si>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</si>
  <si>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</si>
  <si>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</si>
  <si>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</si>
  <si>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</si>
  <si>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</si>
  <si>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</si>
  <si>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</si>
  <si>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</si>
  <si>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</si>
  <si>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</si>
  <si>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</si>
  <si>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</si>
  <si>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</si>
  <si>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</si>
  <si>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</si>
  <si>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</si>
  <si>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</si>
  <si>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</si>
  <si>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</si>
  <si>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250344</t>
  </si>
  <si>
    <t>0180</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</si>
  <si>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</si>
  <si>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</si>
  <si>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</si>
  <si>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</si>
  <si>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</si>
  <si>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</si>
  <si>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</si>
  <si>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</si>
  <si>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</si>
  <si>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</si>
  <si>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</si>
  <si>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</si>
  <si>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</si>
  <si>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</si>
  <si>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</si>
  <si>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</si>
  <si>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</si>
  <si>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</si>
  <si>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</si>
  <si>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</si>
  <si>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</si>
  <si>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</si>
  <si>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</si>
  <si>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</si>
  <si>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</si>
  <si>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</si>
  <si>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</si>
  <si>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</si>
  <si>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</si>
  <si>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</si>
  <si>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</si>
  <si>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</si>
  <si>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</si>
  <si>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</si>
  <si>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</si>
  <si>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</si>
  <si>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</si>
  <si>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</si>
  <si>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</si>
  <si>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</si>
  <si>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</si>
  <si>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</si>
  <si>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</si>
  <si>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</si>
  <si>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</si>
  <si>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 xml:space="preserve">Міський голова </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</si>
  <si>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</si>
  <si>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</si>
  <si>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</si>
  <si>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</si>
  <si>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</si>
  <si>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</si>
  <si>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</si>
  <si>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</si>
  <si>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</si>
  <si>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</si>
  <si>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</si>
  <si>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від «_____»_________ №____</t>
  </si>
  <si>
    <t>Про __________бюджет  на 20__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</si>
  <si>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</si>
  <si>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</si>
  <si>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</si>
  <si>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</si>
  <si>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</si>
  <si>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</si>
  <si>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</si>
  <si>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</si>
  <si>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</si>
  <si>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</si>
  <si>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</si>
  <si>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</si>
  <si>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</si>
  <si>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</si>
  <si>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</si>
  <si>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</si>
  <si>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</si>
  <si>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</si>
  <si>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</si>
  <si>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</si>
  <si>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</si>
  <si>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</si>
  <si>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</si>
  <si>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</si>
  <si>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</si>
  <si>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</si>
  <si>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</si>
  <si>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</si>
  <si>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</si>
  <si>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</si>
  <si>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</si>
  <si>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</si>
  <si>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</si>
  <si>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</si>
  <si>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</si>
  <si>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</si>
  <si>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</si>
  <si>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</si>
  <si>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</si>
  <si>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150202</t>
  </si>
  <si>
    <t>0443</t>
  </si>
  <si>
    <t>Розробка схем та проектних рішень масового застосування</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</si>
  <si>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</si>
  <si>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</si>
  <si>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</si>
  <si>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</si>
  <si>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</si>
  <si>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</si>
  <si>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</si>
  <si>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</si>
  <si>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</si>
  <si>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</si>
  <si>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</si>
  <si>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</si>
  <si>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</si>
  <si>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</si>
  <si>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</si>
  <si>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</si>
  <si>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</si>
  <si>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</si>
  <si>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</si>
  <si>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</si>
  <si>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</si>
  <si>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</si>
  <si>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</si>
  <si>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</si>
  <si>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</si>
  <si>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</si>
  <si>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</si>
  <si>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</si>
  <si>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</si>
  <si>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</si>
  <si>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</si>
  <si>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</si>
  <si>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</si>
  <si>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</si>
  <si>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</si>
  <si>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</si>
  <si>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</si>
  <si>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</si>
  <si>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</si>
  <si>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</si>
  <si>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</si>
  <si>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</si>
  <si>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</si>
  <si>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</si>
  <si>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</si>
  <si>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</si>
  <si>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</si>
  <si>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</si>
  <si>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</si>
  <si>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</si>
  <si>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</si>
  <si>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</si>
  <si>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</si>
  <si>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</si>
  <si>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</si>
  <si>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</si>
  <si>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</si>
  <si>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</si>
  <si>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</si>
  <si>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</si>
  <si>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</si>
  <si>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</si>
  <si>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</si>
  <si>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</si>
  <si>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</si>
  <si>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</si>
  <si>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</si>
  <si>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</si>
  <si>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</si>
  <si>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</si>
  <si>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</si>
  <si>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</si>
  <si>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</si>
  <si>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</si>
  <si>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</si>
  <si>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</si>
  <si>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</si>
  <si>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</si>
  <si>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</si>
  <si>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</si>
  <si>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</si>
  <si>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</si>
  <si>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</si>
  <si>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</si>
  <si>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</si>
  <si>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</si>
  <si>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</si>
  <si>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</si>
  <si>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0411</t>
  </si>
  <si>
    <t>Інші програми соціального захисту дітей</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</si>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</sst>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9"/>
      <color indexed="8"/>
      <name val="Times New Roman"/>
      <family val="1"/>
      <charset val="204"/>
    </font>
    <font>
      <sz val="10"/>
      <color indexed="10"/>
      <name val="Arial"/>
      <family val="2"/>
      <charset val="204"/>
    </font>
    <font>
      <sz val="8"/>
      <name val="Arial Cyr"/>
      <family val="2"/>
      <charset val="204"/>
    </font>
    <font>
      <sz val="8"/>
      <color indexed="8"/>
      <name val="Times New Roman"/>
      <family val="1"/>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8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top/>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style="thin">
        <color indexed="63"/>
      </left>
      <right style="thin">
        <color indexed="63"/>
      </right>
      <top style="thin">
        <color indexed="63"/>
      </top>
      <bottom/>
      <diagonal/>
    </border>
    <border>
      <left/>
      <right style="medium">
        <color indexed="63"/>
      </right>
      <top style="medium">
        <color indexed="63"/>
      </top>
      <bottom style="medium">
        <color indexed="63"/>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right/>
      <top style="thin">
        <color indexed="63"/>
      </top>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style="medium">
        <color indexed="63"/>
      </left>
      <right style="medium">
        <color indexed="63"/>
      </right>
      <top/>
      <bottom style="medium">
        <color indexed="63"/>
      </bottom>
      <diagonal/>
    </border>
    <border>
      <left/>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style="medium">
        <color indexed="63"/>
      </right>
      <top/>
      <bottom/>
      <diagonal/>
    </border>
    <border>
      <left style="hair">
        <color indexed="8"/>
      </left>
      <right style="hair">
        <color indexed="8"/>
      </right>
      <top style="hair">
        <color indexed="8"/>
      </top>
      <bottom style="hair">
        <color indexed="8"/>
      </bottom>
      <diagonal/>
    </border>
    <border>
      <left style="thin">
        <color indexed="63"/>
      </left>
      <right/>
      <top/>
      <bottom style="thin">
        <color indexed="63"/>
      </bottom>
      <diagonal/>
    </border>
    <border>
      <left style="medium">
        <color indexed="63"/>
      </left>
      <right/>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medium">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hair">
        <color indexed="8"/>
      </left>
      <right style="medium">
        <color indexed="63"/>
      </right>
      <top style="medium">
        <color indexed="63"/>
      </top>
      <bottom style="medium">
        <color indexed="63"/>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style="thin">
        <color indexed="63"/>
      </left>
      <right/>
      <top style="medium">
        <color indexed="63"/>
      </top>
      <bottom style="thin">
        <color indexed="63"/>
      </bottom>
      <diagonal/>
    </border>
    <border>
      <left style="medium">
        <color indexed="63"/>
      </left>
      <right/>
      <top style="thin">
        <color indexed="63"/>
      </top>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7"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31">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27" fillId="0" borderId="15" xfId="0" applyFont="1" applyBorder="1" applyAlignment="1" applyProtection="1">
      <alignment vertical="top" wrapText="1"/>
      <protection locked="0"/>
    </xf>
    <xf numFmtId="0" fontId="0" fillId="0" borderId="16" xfId="0" applyFill="1" applyBorder="1"/>
    <xf numFmtId="49" fontId="29" fillId="0" borderId="17" xfId="0" applyNumberFormat="1" applyFont="1" applyFill="1" applyBorder="1" applyAlignment="1" applyProtection="1">
      <alignment horizontal="center" vertical="center" wrapText="1"/>
      <protection locked="0"/>
    </xf>
    <xf numFmtId="0" fontId="0" fillId="0" borderId="0" xfId="0" applyFill="1"/>
    <xf numFmtId="0" fontId="0" fillId="0" borderId="18" xfId="0" applyBorder="1"/>
    <xf numFmtId="49" fontId="30" fillId="0" borderId="19" xfId="0" applyNumberFormat="1" applyFont="1" applyBorder="1" applyAlignment="1" applyProtection="1">
      <alignment horizontal="center" vertical="center" wrapText="1"/>
      <protection locked="0"/>
    </xf>
    <xf numFmtId="0" fontId="30" fillId="0" borderId="20" xfId="0" applyFont="1" applyBorder="1" applyAlignment="1" applyProtection="1">
      <alignment vertical="center" wrapText="1"/>
      <protection locked="0"/>
    </xf>
    <xf numFmtId="0" fontId="28" fillId="0" borderId="2" xfId="0" applyFont="1" applyBorder="1" applyAlignment="1">
      <alignment horizontal="right" wrapText="1"/>
    </xf>
    <xf numFmtId="0" fontId="31" fillId="0" borderId="2" xfId="0" applyFont="1" applyBorder="1" applyAlignment="1">
      <alignment horizontal="right" wrapText="1"/>
    </xf>
    <xf numFmtId="49" fontId="29" fillId="0" borderId="19" xfId="0" applyNumberFormat="1" applyFont="1" applyBorder="1" applyAlignment="1">
      <alignment horizontal="center" vertical="center"/>
    </xf>
    <xf numFmtId="0" fontId="30" fillId="0" borderId="20"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18" fillId="0" borderId="0" xfId="0" applyFont="1" applyAlignment="1">
      <alignment wrapText="1"/>
    </xf>
    <xf numFmtId="0" fontId="29" fillId="0" borderId="21" xfId="0" applyFont="1" applyBorder="1" applyProtection="1">
      <protection locked="0"/>
    </xf>
    <xf numFmtId="0" fontId="0" fillId="0" borderId="22"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23" xfId="0" applyFont="1" applyBorder="1" applyAlignment="1">
      <alignment horizontal="center" vertical="center"/>
    </xf>
    <xf numFmtId="49" fontId="29" fillId="0" borderId="23" xfId="0" applyNumberFormat="1" applyFont="1" applyBorder="1" applyAlignment="1">
      <alignment horizontal="center" vertical="center"/>
    </xf>
    <xf numFmtId="0" fontId="29" fillId="0" borderId="24" xfId="0" applyFont="1" applyBorder="1" applyAlignment="1">
      <alignment vertical="top" wrapText="1"/>
    </xf>
    <xf numFmtId="49" fontId="29" fillId="0" borderId="19" xfId="0" applyNumberFormat="1" applyFont="1" applyBorder="1" applyAlignment="1" applyProtection="1">
      <alignment horizontal="center" vertical="center"/>
      <protection locked="0"/>
    </xf>
    <xf numFmtId="0" fontId="29" fillId="0" borderId="20" xfId="0" applyFont="1" applyBorder="1" applyAlignment="1">
      <alignment vertical="top" wrapText="1"/>
    </xf>
    <xf numFmtId="49" fontId="29" fillId="0" borderId="19" xfId="0" applyNumberFormat="1" applyFont="1" applyBorder="1" applyAlignment="1" applyProtection="1">
      <alignment horizontal="center" vertical="center" wrapText="1"/>
      <protection locked="0"/>
    </xf>
    <xf numFmtId="0" fontId="29" fillId="0" borderId="25" xfId="0" applyFont="1" applyBorder="1" applyAlignment="1">
      <alignment horizontal="left" vertical="top" wrapText="1"/>
    </xf>
    <xf numFmtId="0" fontId="29" fillId="0" borderId="20"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20" xfId="0" applyFont="1" applyBorder="1" applyAlignment="1">
      <alignment vertical="center" wrapText="1"/>
    </xf>
    <xf numFmtId="0" fontId="30" fillId="0" borderId="20" xfId="0" applyFont="1" applyBorder="1" applyAlignment="1">
      <alignment wrapText="1"/>
    </xf>
    <xf numFmtId="0" fontId="0" fillId="0" borderId="26" xfId="0" applyBorder="1"/>
    <xf numFmtId="49" fontId="29" fillId="0" borderId="27" xfId="0" applyNumberFormat="1" applyFont="1" applyBorder="1" applyAlignment="1">
      <alignment horizontal="center" vertical="center"/>
    </xf>
    <xf numFmtId="0" fontId="31" fillId="0" borderId="28" xfId="0" applyFont="1" applyBorder="1" applyAlignment="1">
      <alignment horizontal="right"/>
    </xf>
    <xf numFmtId="49" fontId="27" fillId="0" borderId="29" xfId="0" applyNumberFormat="1" applyFont="1" applyBorder="1" applyAlignment="1" applyProtection="1">
      <alignment horizontal="center" vertical="center" wrapText="1"/>
      <protection locked="0"/>
    </xf>
    <xf numFmtId="0" fontId="27" fillId="0" borderId="30" xfId="0" applyFont="1" applyBorder="1" applyAlignment="1" applyProtection="1">
      <alignment vertical="top" wrapText="1"/>
      <protection locked="0"/>
    </xf>
    <xf numFmtId="0" fontId="0" fillId="0" borderId="31" xfId="0" applyBorder="1"/>
    <xf numFmtId="49" fontId="27" fillId="0" borderId="32" xfId="0" applyNumberFormat="1" applyFont="1" applyBorder="1" applyAlignment="1" applyProtection="1">
      <alignment horizontal="center" vertical="center" wrapText="1"/>
      <protection locked="0"/>
    </xf>
    <xf numFmtId="49" fontId="29" fillId="0" borderId="32"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right" wrapText="1"/>
    </xf>
    <xf numFmtId="49" fontId="26" fillId="0" borderId="29" xfId="0" applyNumberFormat="1" applyFont="1" applyBorder="1" applyAlignment="1" applyProtection="1">
      <alignment horizontal="center" vertical="center" wrapText="1"/>
      <protection locked="0"/>
    </xf>
    <xf numFmtId="0" fontId="29" fillId="0" borderId="21" xfId="0" applyFont="1" applyFill="1" applyBorder="1" applyProtection="1">
      <protection locked="0"/>
    </xf>
    <xf numFmtId="0" fontId="0" fillId="0" borderId="18" xfId="0" applyFill="1" applyBorder="1"/>
    <xf numFmtId="49" fontId="29" fillId="0" borderId="19" xfId="0" applyNumberFormat="1" applyFont="1" applyFill="1" applyBorder="1" applyAlignment="1">
      <alignment horizontal="center" vertical="center"/>
    </xf>
    <xf numFmtId="0" fontId="29" fillId="0" borderId="20" xfId="0" applyFont="1" applyFill="1" applyBorder="1" applyAlignment="1">
      <alignment vertical="center" wrapText="1"/>
    </xf>
    <xf numFmtId="49" fontId="30" fillId="0" borderId="19"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right" wrapText="1"/>
    </xf>
    <xf numFmtId="0" fontId="29" fillId="0" borderId="20" xfId="0" applyFont="1" applyFill="1" applyBorder="1" applyAlignment="1">
      <alignment wrapText="1"/>
    </xf>
    <xf numFmtId="0" fontId="29" fillId="0" borderId="20" xfId="0" applyFont="1" applyFill="1" applyBorder="1" applyAlignment="1">
      <alignment vertical="top" wrapText="1"/>
    </xf>
    <xf numFmtId="49" fontId="29" fillId="0" borderId="27" xfId="0" applyNumberFormat="1" applyFont="1" applyFill="1" applyBorder="1" applyAlignment="1">
      <alignment horizontal="center" vertical="center"/>
    </xf>
    <xf numFmtId="0" fontId="0" fillId="0" borderId="26" xfId="0" applyFill="1" applyBorder="1"/>
    <xf numFmtId="0" fontId="29" fillId="0" borderId="33" xfId="0" applyFont="1" applyFill="1" applyBorder="1" applyAlignment="1">
      <alignment vertical="top" wrapText="1"/>
    </xf>
    <xf numFmtId="0" fontId="0" fillId="0" borderId="12" xfId="0" applyBorder="1"/>
    <xf numFmtId="0" fontId="0" fillId="0" borderId="34" xfId="0" applyBorder="1"/>
    <xf numFmtId="49" fontId="26" fillId="0" borderId="15"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35" xfId="0" applyFill="1" applyBorder="1"/>
    <xf numFmtId="49" fontId="29" fillId="0" borderId="36" xfId="0" applyNumberFormat="1" applyFont="1" applyFill="1" applyBorder="1" applyAlignment="1" applyProtection="1">
      <alignment horizontal="center" vertical="center" wrapText="1"/>
      <protection locked="0"/>
    </xf>
    <xf numFmtId="49" fontId="30" fillId="0" borderId="18" xfId="0" applyNumberFormat="1" applyFont="1" applyBorder="1" applyAlignment="1" applyProtection="1">
      <alignment horizontal="center" vertical="center" wrapText="1"/>
      <protection locked="0"/>
    </xf>
    <xf numFmtId="49" fontId="29" fillId="0" borderId="18" xfId="0" applyNumberFormat="1" applyFont="1" applyFill="1" applyBorder="1" applyAlignment="1">
      <alignment horizontal="center" vertical="center"/>
    </xf>
    <xf numFmtId="0" fontId="36" fillId="0" borderId="20" xfId="0" applyFont="1" applyBorder="1" applyAlignment="1">
      <alignment vertical="center" wrapText="1"/>
    </xf>
    <xf numFmtId="0" fontId="0" fillId="0" borderId="37" xfId="0" applyBorder="1"/>
    <xf numFmtId="49" fontId="30" fillId="0" borderId="38" xfId="0" applyNumberFormat="1" applyFont="1" applyBorder="1" applyAlignment="1" applyProtection="1">
      <alignment horizontal="center" vertical="center" wrapText="1"/>
      <protection locked="0"/>
    </xf>
    <xf numFmtId="0" fontId="0" fillId="0" borderId="39" xfId="0" applyBorder="1"/>
    <xf numFmtId="49" fontId="26" fillId="0" borderId="11" xfId="0" applyNumberFormat="1" applyFont="1" applyBorder="1" applyAlignment="1" applyProtection="1">
      <alignment horizontal="center" vertical="center" wrapText="1"/>
      <protection locked="0"/>
    </xf>
    <xf numFmtId="0" fontId="29" fillId="0" borderId="20" xfId="0" applyFont="1" applyBorder="1" applyAlignment="1" applyProtection="1">
      <alignment vertical="top" wrapText="1"/>
      <protection locked="0"/>
    </xf>
    <xf numFmtId="0" fontId="37" fillId="0" borderId="0" xfId="0" applyNumberFormat="1" applyFont="1" applyAlignment="1">
      <alignment horizontal="left" vertical="top" wrapText="1" readingOrder="1"/>
    </xf>
    <xf numFmtId="0" fontId="30" fillId="0" borderId="0" xfId="0" applyNumberFormat="1" applyFont="1" applyAlignment="1">
      <alignment vertical="top" wrapText="1"/>
    </xf>
    <xf numFmtId="0" fontId="30" fillId="0" borderId="0" xfId="0" applyFont="1" applyAlignment="1">
      <alignment vertical="top" wrapText="1"/>
    </xf>
    <xf numFmtId="0" fontId="29" fillId="0" borderId="20" xfId="0" applyFont="1" applyBorder="1" applyAlignment="1">
      <alignment wrapText="1"/>
    </xf>
    <xf numFmtId="0" fontId="29" fillId="0" borderId="20" xfId="0" applyFont="1" applyBorder="1"/>
    <xf numFmtId="0" fontId="29" fillId="0" borderId="24" xfId="0" applyFont="1" applyBorder="1" applyAlignment="1">
      <alignment wrapText="1"/>
    </xf>
    <xf numFmtId="0" fontId="30" fillId="0" borderId="20" xfId="0" applyFont="1" applyFill="1" applyBorder="1" applyAlignment="1" applyProtection="1">
      <alignment vertical="top" wrapText="1"/>
      <protection locked="0"/>
    </xf>
    <xf numFmtId="49" fontId="29" fillId="0" borderId="19" xfId="0" applyNumberFormat="1" applyFont="1" applyBorder="1" applyAlignment="1">
      <alignment horizontal="center" vertical="center" wrapText="1"/>
    </xf>
    <xf numFmtId="49" fontId="18" fillId="0" borderId="26" xfId="0" applyNumberFormat="1" applyFont="1" applyBorder="1" applyAlignment="1">
      <alignment horizontal="center" vertical="center"/>
    </xf>
    <xf numFmtId="49" fontId="30" fillId="0" borderId="27" xfId="0" applyNumberFormat="1" applyFont="1" applyBorder="1" applyAlignment="1" applyProtection="1">
      <alignment horizontal="center" vertical="center" wrapText="1"/>
      <protection locked="0"/>
    </xf>
    <xf numFmtId="0" fontId="29" fillId="0" borderId="33" xfId="0" applyFont="1" applyBorder="1" applyAlignment="1">
      <alignment vertical="top" wrapText="1"/>
    </xf>
    <xf numFmtId="49" fontId="18" fillId="0" borderId="26" xfId="0" applyNumberFormat="1" applyFont="1" applyFill="1" applyBorder="1" applyAlignment="1">
      <alignment horizontal="center" vertical="center"/>
    </xf>
    <xf numFmtId="49" fontId="29" fillId="0" borderId="27" xfId="0" applyNumberFormat="1" applyFont="1" applyFill="1" applyBorder="1" applyAlignment="1" applyProtection="1">
      <alignment horizontal="center" vertical="center" wrapText="1"/>
      <protection locked="0"/>
    </xf>
    <xf numFmtId="0" fontId="29" fillId="0" borderId="33" xfId="0" applyFont="1" applyFill="1" applyBorder="1" applyProtection="1">
      <protection locked="0"/>
    </xf>
    <xf numFmtId="0" fontId="0" fillId="0" borderId="10" xfId="0" applyFill="1" applyBorder="1"/>
    <xf numFmtId="49" fontId="26" fillId="0" borderId="29"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top" wrapText="1"/>
      <protection locked="0"/>
    </xf>
    <xf numFmtId="49" fontId="29" fillId="0" borderId="27" xfId="0" applyNumberFormat="1" applyFont="1" applyBorder="1" applyAlignment="1" applyProtection="1">
      <alignment horizontal="center" vertical="center" wrapText="1"/>
      <protection locked="0"/>
    </xf>
    <xf numFmtId="49" fontId="27" fillId="0" borderId="29" xfId="0" applyNumberFormat="1" applyFont="1" applyFill="1" applyBorder="1" applyAlignment="1" applyProtection="1">
      <alignment horizontal="center" vertical="center" wrapText="1"/>
      <protection locked="0"/>
    </xf>
    <xf numFmtId="49" fontId="29" fillId="0" borderId="21" xfId="0" applyNumberFormat="1" applyFont="1" applyFill="1" applyBorder="1" applyAlignment="1" applyProtection="1">
      <alignment horizontal="center" vertical="center" wrapText="1"/>
      <protection locked="0"/>
    </xf>
    <xf numFmtId="0" fontId="29" fillId="0" borderId="40" xfId="0" applyFont="1" applyFill="1" applyBorder="1" applyProtection="1">
      <protection locked="0"/>
    </xf>
    <xf numFmtId="49" fontId="29" fillId="0" borderId="21" xfId="0" applyNumberFormat="1" applyFont="1" applyBorder="1" applyAlignment="1" applyProtection="1">
      <alignment horizontal="center" vertical="center" wrapText="1"/>
      <protection locked="0"/>
    </xf>
    <xf numFmtId="49" fontId="29" fillId="0" borderId="16" xfId="0" applyNumberFormat="1" applyFont="1" applyBorder="1" applyAlignment="1" applyProtection="1">
      <alignment horizontal="center" vertical="center" wrapText="1"/>
      <protection locked="0"/>
    </xf>
    <xf numFmtId="49" fontId="30" fillId="0" borderId="20" xfId="0" applyNumberFormat="1" applyFont="1" applyBorder="1" applyAlignment="1" applyProtection="1">
      <alignment horizontal="center" vertical="center" wrapText="1"/>
      <protection locked="0"/>
    </xf>
    <xf numFmtId="49" fontId="29" fillId="0" borderId="33" xfId="0" applyNumberFormat="1" applyFont="1" applyBorder="1" applyAlignment="1" applyProtection="1">
      <alignment horizontal="center" vertical="center"/>
      <protection locked="0"/>
    </xf>
    <xf numFmtId="49" fontId="29" fillId="0" borderId="26" xfId="0" applyNumberFormat="1" applyFont="1" applyBorder="1" applyAlignment="1" applyProtection="1">
      <alignment horizontal="center" vertical="center"/>
      <protection locked="0"/>
    </xf>
    <xf numFmtId="49" fontId="29" fillId="0" borderId="41"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29" fillId="0" borderId="33" xfId="0" applyFont="1" applyFill="1" applyBorder="1" applyAlignment="1">
      <alignment horizontal="center" vertical="center"/>
    </xf>
    <xf numFmtId="0" fontId="29" fillId="0" borderId="26" xfId="0" applyFont="1" applyFill="1" applyBorder="1" applyAlignment="1">
      <alignment horizontal="center" vertical="center"/>
    </xf>
    <xf numFmtId="0" fontId="36" fillId="0" borderId="33" xfId="0" applyFont="1" applyFill="1" applyBorder="1" applyAlignment="1">
      <alignment vertical="center" wrapText="1"/>
    </xf>
    <xf numFmtId="0" fontId="30" fillId="0" borderId="33"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29" fillId="0" borderId="33" xfId="0" applyFont="1" applyBorder="1" applyAlignment="1">
      <alignment horizontal="center" vertical="center"/>
    </xf>
    <xf numFmtId="0" fontId="29" fillId="0" borderId="26" xfId="0" applyFont="1" applyBorder="1" applyAlignment="1">
      <alignment horizontal="center" vertical="center"/>
    </xf>
    <xf numFmtId="0" fontId="29" fillId="0" borderId="43" xfId="0" applyFont="1" applyBorder="1" applyAlignment="1">
      <alignment horizontal="left" vertical="top" wrapText="1"/>
    </xf>
    <xf numFmtId="0" fontId="34" fillId="0" borderId="21" xfId="0" applyFont="1" applyBorder="1" applyAlignment="1" applyProtection="1">
      <alignment vertical="center" wrapText="1"/>
      <protection locked="0"/>
    </xf>
    <xf numFmtId="49" fontId="29" fillId="0" borderId="33" xfId="0" applyNumberFormat="1" applyFont="1" applyFill="1" applyBorder="1" applyAlignment="1" applyProtection="1">
      <alignment horizontal="center" vertical="center" wrapText="1"/>
      <protection locked="0"/>
    </xf>
    <xf numFmtId="49" fontId="29" fillId="0" borderId="38"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2" xfId="0" applyNumberFormat="1" applyFont="1" applyFill="1" applyBorder="1" applyAlignment="1" applyProtection="1">
      <alignment horizontal="center" vertical="center" wrapText="1"/>
      <protection locked="0"/>
    </xf>
    <xf numFmtId="0" fontId="29" fillId="0" borderId="24" xfId="0" applyFont="1" applyBorder="1" applyAlignment="1">
      <alignment vertical="center" wrapText="1"/>
    </xf>
    <xf numFmtId="0" fontId="29" fillId="0" borderId="44" xfId="0" applyFont="1" applyBorder="1" applyAlignment="1">
      <alignment vertical="top" wrapText="1"/>
    </xf>
    <xf numFmtId="0" fontId="29" fillId="0" borderId="22" xfId="0" applyFont="1" applyBorder="1" applyAlignment="1">
      <alignment vertical="center" wrapText="1"/>
    </xf>
    <xf numFmtId="0" fontId="29" fillId="0" borderId="43" xfId="0" applyFont="1" applyBorder="1" applyAlignment="1">
      <alignment horizontal="center" vertical="center"/>
    </xf>
    <xf numFmtId="0" fontId="0" fillId="0" borderId="45" xfId="0" applyBorder="1"/>
    <xf numFmtId="0" fontId="29" fillId="0" borderId="28" xfId="0" applyFont="1" applyBorder="1" applyAlignment="1">
      <alignment horizontal="center" vertical="center"/>
    </xf>
    <xf numFmtId="0" fontId="29" fillId="0" borderId="33" xfId="0" applyFont="1" applyBorder="1" applyAlignment="1">
      <alignment vertical="center" wrapText="1"/>
    </xf>
    <xf numFmtId="49" fontId="26" fillId="0" borderId="10" xfId="0" applyNumberFormat="1" applyFont="1" applyFill="1" applyBorder="1" applyAlignment="1" applyProtection="1">
      <alignment horizontal="center" vertical="center" wrapText="1"/>
      <protection locked="0"/>
    </xf>
    <xf numFmtId="49" fontId="29" fillId="0" borderId="13" xfId="0" applyNumberFormat="1" applyFont="1" applyFill="1" applyBorder="1" applyAlignment="1" applyProtection="1">
      <alignment horizontal="center" vertical="center" wrapText="1"/>
      <protection locked="0"/>
    </xf>
    <xf numFmtId="0" fontId="29" fillId="0" borderId="0" xfId="0" applyFont="1" applyFill="1" applyBorder="1" applyProtection="1">
      <protection locked="0"/>
    </xf>
    <xf numFmtId="0" fontId="29" fillId="0" borderId="21" xfId="0" applyFont="1" applyFill="1" applyBorder="1" applyAlignment="1" applyProtection="1">
      <alignment vertical="top" wrapText="1"/>
      <protection locked="0"/>
    </xf>
    <xf numFmtId="49" fontId="29" fillId="0" borderId="19" xfId="0" applyNumberFormat="1" applyFont="1" applyFill="1" applyBorder="1" applyAlignment="1" applyProtection="1">
      <alignment horizontal="center" vertical="center" wrapText="1"/>
      <protection locked="0"/>
    </xf>
    <xf numFmtId="49" fontId="30" fillId="24" borderId="13" xfId="0" applyNumberFormat="1" applyFont="1" applyFill="1" applyBorder="1" applyAlignment="1" applyProtection="1">
      <alignment horizontal="center" vertical="center" wrapText="1"/>
      <protection locked="0"/>
    </xf>
    <xf numFmtId="0" fontId="30" fillId="24" borderId="0" xfId="0" applyFont="1" applyFill="1" applyBorder="1" applyAlignment="1" applyProtection="1">
      <alignment vertical="top" wrapText="1"/>
      <protection locked="0"/>
    </xf>
    <xf numFmtId="0" fontId="0" fillId="0" borderId="38" xfId="0" applyBorder="1"/>
    <xf numFmtId="0" fontId="26" fillId="0" borderId="29" xfId="0" applyFont="1" applyBorder="1" applyAlignment="1" applyProtection="1">
      <alignment horizontal="center" vertical="center"/>
      <protection locked="0"/>
    </xf>
    <xf numFmtId="0" fontId="26" fillId="0" borderId="30" xfId="0" applyFont="1" applyFill="1" applyBorder="1" applyAlignment="1" applyProtection="1">
      <alignment vertical="top" wrapText="1"/>
      <protection locked="0"/>
    </xf>
    <xf numFmtId="0" fontId="31" fillId="0" borderId="0" xfId="0" applyFont="1"/>
    <xf numFmtId="0" fontId="39" fillId="0" borderId="0" xfId="0" applyFont="1" applyAlignment="1">
      <alignment wrapText="1"/>
    </xf>
    <xf numFmtId="0" fontId="19" fillId="0" borderId="0" xfId="0" applyFont="1" applyAlignment="1"/>
    <xf numFmtId="0" fontId="24" fillId="0" borderId="2" xfId="0" applyFont="1" applyBorder="1" applyAlignment="1">
      <alignment horizontal="center" wrapText="1"/>
    </xf>
    <xf numFmtId="0" fontId="40" fillId="0" borderId="46" xfId="0" applyFont="1" applyBorder="1" applyAlignment="1">
      <alignment horizontal="center" vertical="center" wrapText="1"/>
    </xf>
    <xf numFmtId="49" fontId="40" fillId="0" borderId="47"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top" wrapText="1"/>
    </xf>
    <xf numFmtId="0" fontId="40" fillId="0" borderId="48" xfId="0" applyFont="1" applyBorder="1" applyAlignment="1">
      <alignment horizontal="center" vertical="top" wrapText="1"/>
    </xf>
    <xf numFmtId="0" fontId="0" fillId="0" borderId="0" xfId="0" applyAlignment="1">
      <alignment horizontal="center"/>
    </xf>
    <xf numFmtId="49" fontId="41" fillId="0" borderId="46" xfId="0" applyNumberFormat="1" applyFont="1" applyBorder="1" applyAlignment="1">
      <alignment horizontal="right" vertical="center"/>
    </xf>
    <xf numFmtId="49" fontId="21" fillId="0" borderId="47"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46" xfId="0" applyNumberFormat="1" applyFont="1" applyBorder="1" applyAlignment="1">
      <alignment horizontal="right" vertical="center"/>
    </xf>
    <xf numFmtId="49" fontId="18" fillId="0" borderId="47" xfId="0" applyNumberFormat="1" applyFont="1" applyBorder="1" applyAlignment="1">
      <alignment horizontal="center" vertical="center"/>
    </xf>
    <xf numFmtId="0" fontId="42"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3" fillId="0" borderId="46"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6"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41" fillId="0" borderId="46"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46"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41"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2" fillId="0" borderId="2" xfId="0" applyFont="1" applyFill="1" applyBorder="1" applyAlignment="1" applyProtection="1">
      <alignment vertical="top" wrapText="1"/>
      <protection locked="0"/>
    </xf>
    <xf numFmtId="0" fontId="0" fillId="0" borderId="46"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4" fillId="0" borderId="2" xfId="0" applyFont="1" applyBorder="1" applyAlignment="1">
      <alignment vertical="center" wrapText="1"/>
    </xf>
    <xf numFmtId="0" fontId="28" fillId="0" borderId="48" xfId="0" applyFont="1" applyBorder="1" applyAlignment="1">
      <alignment horizontal="right" wrapText="1"/>
    </xf>
    <xf numFmtId="49" fontId="18" fillId="0" borderId="47"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48" xfId="0" applyFont="1" applyFill="1" applyBorder="1" applyAlignment="1">
      <alignment horizontal="right" wrapText="1"/>
    </xf>
    <xf numFmtId="0" fontId="41" fillId="0" borderId="46" xfId="0" applyFont="1" applyFill="1" applyBorder="1" applyAlignment="1">
      <alignment vertical="center"/>
    </xf>
    <xf numFmtId="49" fontId="21" fillId="0" borderId="47"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6"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49"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48" xfId="0" applyFont="1" applyBorder="1" applyAlignment="1" applyProtection="1">
      <alignment vertical="top" wrapText="1"/>
      <protection locked="0"/>
    </xf>
    <xf numFmtId="0" fontId="0" fillId="0" borderId="49" xfId="0" applyBorder="1" applyAlignment="1">
      <alignment vertical="center"/>
    </xf>
    <xf numFmtId="49" fontId="18" fillId="0" borderId="50" xfId="0" applyNumberFormat="1" applyFont="1" applyBorder="1" applyAlignment="1">
      <alignment horizontal="center" vertical="center"/>
    </xf>
    <xf numFmtId="49" fontId="30" fillId="0" borderId="28" xfId="0" applyNumberFormat="1" applyFont="1" applyBorder="1" applyAlignment="1" applyProtection="1">
      <alignment horizontal="center" vertical="center" wrapText="1"/>
      <protection locked="0"/>
    </xf>
    <xf numFmtId="0" fontId="0" fillId="0" borderId="22" xfId="0" applyBorder="1" applyAlignment="1">
      <alignment vertical="center"/>
    </xf>
    <xf numFmtId="49" fontId="30" fillId="0" borderId="21"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49" xfId="0" applyNumberFormat="1" applyFont="1" applyBorder="1" applyAlignment="1">
      <alignment horizontal="right" vertical="center"/>
    </xf>
    <xf numFmtId="49" fontId="45" fillId="24" borderId="28" xfId="0" applyNumberFormat="1" applyFont="1" applyFill="1" applyBorder="1" applyAlignment="1" applyProtection="1">
      <alignment horizontal="center" vertical="center" wrapText="1"/>
      <protection locked="0"/>
    </xf>
    <xf numFmtId="0" fontId="45" fillId="24" borderId="28" xfId="0" applyFont="1" applyFill="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6" fillId="0" borderId="28" xfId="0" applyFont="1" applyBorder="1" applyAlignment="1" applyProtection="1">
      <alignment vertical="top" wrapText="1"/>
      <protection locked="0"/>
    </xf>
    <xf numFmtId="0" fontId="0" fillId="0" borderId="51" xfId="0" applyBorder="1" applyAlignment="1">
      <alignment vertical="center"/>
    </xf>
    <xf numFmtId="49" fontId="18" fillId="0" borderId="52" xfId="0" applyNumberFormat="1" applyFont="1" applyBorder="1" applyAlignment="1">
      <alignment horizontal="center" vertical="center"/>
    </xf>
    <xf numFmtId="0" fontId="26" fillId="0" borderId="53" xfId="0" applyFont="1" applyBorder="1" applyAlignment="1" applyProtection="1">
      <alignment horizontal="center" vertical="center"/>
      <protection locked="0"/>
    </xf>
    <xf numFmtId="0" fontId="26" fillId="0" borderId="53" xfId="0" applyFont="1" applyFill="1" applyBorder="1" applyAlignment="1" applyProtection="1">
      <alignment vertical="top" wrapText="1"/>
      <protection locked="0"/>
    </xf>
    <xf numFmtId="0" fontId="28" fillId="0" borderId="53" xfId="0" applyFont="1" applyBorder="1" applyAlignment="1">
      <alignment horizontal="right"/>
    </xf>
    <xf numFmtId="0" fontId="0" fillId="0" borderId="42" xfId="0" applyBorder="1"/>
    <xf numFmtId="49" fontId="26" fillId="0" borderId="13" xfId="0" applyNumberFormat="1" applyFont="1" applyBorder="1" applyAlignment="1" applyProtection="1">
      <alignment horizontal="center" vertical="center" wrapText="1"/>
      <protection locked="0"/>
    </xf>
    <xf numFmtId="0" fontId="27" fillId="0" borderId="0" xfId="0" applyFont="1" applyBorder="1" applyAlignment="1" applyProtection="1">
      <alignment vertical="top" wrapText="1"/>
      <protection locked="0"/>
    </xf>
    <xf numFmtId="0" fontId="0" fillId="0" borderId="42" xfId="0" applyFill="1" applyBorder="1"/>
    <xf numFmtId="49" fontId="24" fillId="0" borderId="13" xfId="0" applyNumberFormat="1" applyFont="1" applyFill="1" applyBorder="1" applyAlignment="1">
      <alignment horizontal="center" vertical="center"/>
    </xf>
    <xf numFmtId="4" fontId="0" fillId="0" borderId="0" xfId="0" applyNumberFormat="1"/>
    <xf numFmtId="4" fontId="38" fillId="0" borderId="0" xfId="0" applyNumberFormat="1" applyFont="1"/>
    <xf numFmtId="4" fontId="31" fillId="0" borderId="0" xfId="0" applyNumberFormat="1" applyFont="1"/>
    <xf numFmtId="3" fontId="28" fillId="0" borderId="54" xfId="0" applyNumberFormat="1" applyFont="1" applyBorder="1" applyAlignment="1">
      <alignment horizontal="right" wrapText="1"/>
    </xf>
    <xf numFmtId="3" fontId="28" fillId="0" borderId="55" xfId="0" applyNumberFormat="1" applyFont="1" applyBorder="1" applyAlignment="1">
      <alignment horizontal="right" wrapText="1"/>
    </xf>
    <xf numFmtId="3" fontId="28" fillId="0" borderId="56" xfId="0" applyNumberFormat="1" applyFont="1" applyBorder="1" applyAlignment="1">
      <alignment horizontal="right" wrapText="1"/>
    </xf>
    <xf numFmtId="3" fontId="28" fillId="0" borderId="57"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58" xfId="0" applyNumberFormat="1" applyFont="1" applyFill="1" applyBorder="1" applyAlignment="1">
      <alignment horizontal="right" wrapText="1"/>
    </xf>
    <xf numFmtId="3" fontId="28" fillId="0" borderId="59" xfId="0" applyNumberFormat="1" applyFont="1" applyFill="1" applyBorder="1" applyAlignment="1">
      <alignment horizontal="right" wrapText="1"/>
    </xf>
    <xf numFmtId="3" fontId="31" fillId="0" borderId="59" xfId="0" applyNumberFormat="1" applyFont="1" applyFill="1" applyBorder="1" applyAlignment="1">
      <alignment horizontal="right" wrapText="1"/>
    </xf>
    <xf numFmtId="3" fontId="31" fillId="0" borderId="60" xfId="0" applyNumberFormat="1" applyFont="1" applyFill="1" applyBorder="1" applyAlignment="1">
      <alignment horizontal="right" wrapText="1"/>
    </xf>
    <xf numFmtId="3" fontId="28" fillId="0" borderId="29" xfId="0" applyNumberFormat="1" applyFont="1" applyFill="1" applyBorder="1" applyAlignment="1">
      <alignment horizontal="right" wrapText="1"/>
    </xf>
    <xf numFmtId="3" fontId="31" fillId="0" borderId="61" xfId="0" applyNumberFormat="1" applyFont="1" applyFill="1" applyBorder="1" applyAlignment="1">
      <alignment horizontal="right" wrapText="1"/>
    </xf>
    <xf numFmtId="3" fontId="31" fillId="0" borderId="62" xfId="0" applyNumberFormat="1" applyFont="1" applyFill="1" applyBorder="1" applyAlignment="1">
      <alignment horizontal="right" wrapText="1"/>
    </xf>
    <xf numFmtId="3" fontId="28" fillId="0" borderId="10" xfId="0" applyNumberFormat="1" applyFont="1" applyFill="1" applyBorder="1" applyAlignment="1">
      <alignment horizontal="right" wrapText="1"/>
    </xf>
    <xf numFmtId="3" fontId="28" fillId="0" borderId="46" xfId="0" applyNumberFormat="1" applyFont="1" applyFill="1" applyBorder="1" applyAlignment="1">
      <alignment horizontal="right" wrapText="1"/>
    </xf>
    <xf numFmtId="3" fontId="28" fillId="0" borderId="2" xfId="0" applyNumberFormat="1" applyFont="1" applyBorder="1" applyAlignment="1">
      <alignment horizontal="right" wrapText="1"/>
    </xf>
    <xf numFmtId="3" fontId="31" fillId="0" borderId="2" xfId="0" applyNumberFormat="1" applyFont="1" applyBorder="1" applyAlignment="1">
      <alignment horizontal="right" wrapText="1"/>
    </xf>
    <xf numFmtId="3" fontId="31" fillId="0" borderId="48" xfId="0" applyNumberFormat="1" applyFont="1" applyBorder="1" applyAlignment="1">
      <alignment horizontal="right" wrapText="1"/>
    </xf>
    <xf numFmtId="3" fontId="28" fillId="0" borderId="29" xfId="0" applyNumberFormat="1" applyFont="1" applyBorder="1" applyAlignment="1">
      <alignment horizontal="right" wrapText="1"/>
    </xf>
    <xf numFmtId="3" fontId="31" fillId="0" borderId="47" xfId="0" applyNumberFormat="1" applyFont="1" applyBorder="1" applyAlignment="1">
      <alignment horizontal="right" wrapText="1"/>
    </xf>
    <xf numFmtId="3" fontId="28" fillId="0" borderId="2" xfId="0" applyNumberFormat="1" applyFont="1" applyBorder="1" applyAlignment="1">
      <alignment horizontal="right"/>
    </xf>
    <xf numFmtId="3" fontId="31" fillId="0" borderId="2" xfId="0" applyNumberFormat="1" applyFont="1" applyBorder="1" applyAlignment="1">
      <alignment horizontal="right"/>
    </xf>
    <xf numFmtId="3" fontId="31" fillId="0" borderId="48" xfId="0" applyNumberFormat="1" applyFont="1" applyBorder="1" applyAlignment="1">
      <alignment horizontal="right"/>
    </xf>
    <xf numFmtId="3" fontId="31" fillId="0" borderId="47" xfId="0" applyNumberFormat="1" applyFont="1" applyBorder="1" applyAlignment="1">
      <alignment horizontal="right"/>
    </xf>
    <xf numFmtId="3" fontId="33" fillId="0" borderId="2" xfId="0" applyNumberFormat="1" applyFont="1" applyBorder="1" applyAlignment="1">
      <alignment horizontal="right" wrapText="1"/>
    </xf>
    <xf numFmtId="3" fontId="33" fillId="0" borderId="48" xfId="0" applyNumberFormat="1" applyFont="1" applyBorder="1" applyAlignment="1">
      <alignment horizontal="right" wrapText="1"/>
    </xf>
    <xf numFmtId="3" fontId="33" fillId="0" borderId="47" xfId="0" applyNumberFormat="1" applyFont="1" applyBorder="1" applyAlignment="1">
      <alignment horizontal="right" wrapText="1"/>
    </xf>
    <xf numFmtId="3" fontId="31" fillId="0" borderId="2" xfId="0" applyNumberFormat="1" applyFont="1" applyFill="1" applyBorder="1" applyAlignment="1">
      <alignment horizontal="right"/>
    </xf>
    <xf numFmtId="3" fontId="35" fillId="0" borderId="2" xfId="0" applyNumberFormat="1" applyFont="1" applyBorder="1" applyAlignment="1">
      <alignment horizontal="right"/>
    </xf>
    <xf numFmtId="3" fontId="28" fillId="0" borderId="51" xfId="0" applyNumberFormat="1" applyFont="1" applyFill="1" applyBorder="1" applyAlignment="1">
      <alignment horizontal="right" wrapText="1"/>
    </xf>
    <xf numFmtId="3" fontId="28" fillId="0" borderId="53" xfId="0" applyNumberFormat="1" applyFont="1" applyBorder="1" applyAlignment="1">
      <alignment horizontal="right" wrapText="1"/>
    </xf>
    <xf numFmtId="3" fontId="31" fillId="0" borderId="53" xfId="0" applyNumberFormat="1" applyFont="1" applyBorder="1" applyAlignment="1">
      <alignment horizontal="right"/>
    </xf>
    <xf numFmtId="3" fontId="31" fillId="0" borderId="63" xfId="0" applyNumberFormat="1" applyFont="1" applyBorder="1" applyAlignment="1">
      <alignment horizontal="right"/>
    </xf>
    <xf numFmtId="3" fontId="31" fillId="0" borderId="50" xfId="0" applyNumberFormat="1" applyFont="1" applyBorder="1" applyAlignment="1">
      <alignment horizontal="right"/>
    </xf>
    <xf numFmtId="3" fontId="31" fillId="0" borderId="28" xfId="0" applyNumberFormat="1" applyFont="1" applyBorder="1" applyAlignment="1">
      <alignment horizontal="right"/>
    </xf>
    <xf numFmtId="3" fontId="28" fillId="0" borderId="12" xfId="0" applyNumberFormat="1" applyFont="1" applyBorder="1" applyAlignment="1">
      <alignment horizontal="right"/>
    </xf>
    <xf numFmtId="3" fontId="28" fillId="0" borderId="12" xfId="0" applyNumberFormat="1" applyFont="1" applyBorder="1" applyAlignment="1">
      <alignment horizontal="right" wrapText="1"/>
    </xf>
    <xf numFmtId="3" fontId="28" fillId="0" borderId="64" xfId="0" applyNumberFormat="1" applyFont="1" applyFill="1" applyBorder="1" applyAlignment="1">
      <alignment horizontal="right" wrapText="1"/>
    </xf>
    <xf numFmtId="3" fontId="28" fillId="0" borderId="62" xfId="0" applyNumberFormat="1" applyFont="1" applyFill="1" applyBorder="1" applyAlignment="1">
      <alignment horizontal="right"/>
    </xf>
    <xf numFmtId="3" fontId="31" fillId="0" borderId="62" xfId="0" applyNumberFormat="1" applyFont="1" applyFill="1" applyBorder="1" applyAlignment="1">
      <alignment horizontal="right"/>
    </xf>
    <xf numFmtId="3" fontId="31" fillId="0" borderId="31" xfId="0" applyNumberFormat="1" applyFont="1" applyFill="1" applyBorder="1" applyAlignment="1">
      <alignment horizontal="right"/>
    </xf>
    <xf numFmtId="3" fontId="28" fillId="0" borderId="65" xfId="0" applyNumberFormat="1" applyFont="1" applyFill="1" applyBorder="1" applyAlignment="1">
      <alignment horizontal="right" wrapText="1"/>
    </xf>
    <xf numFmtId="3" fontId="31" fillId="0" borderId="64" xfId="0" applyNumberFormat="1" applyFont="1" applyFill="1" applyBorder="1" applyAlignment="1">
      <alignment horizontal="right"/>
    </xf>
    <xf numFmtId="3" fontId="28" fillId="0" borderId="11" xfId="0" applyNumberFormat="1" applyFont="1" applyFill="1" applyBorder="1" applyAlignment="1">
      <alignment horizontal="right" wrapText="1"/>
    </xf>
    <xf numFmtId="3" fontId="28" fillId="0" borderId="2" xfId="0" applyNumberFormat="1" applyFont="1" applyFill="1" applyBorder="1" applyAlignment="1">
      <alignment horizontal="right" wrapText="1"/>
    </xf>
    <xf numFmtId="3" fontId="28" fillId="0" borderId="30" xfId="0" applyNumberFormat="1" applyFont="1" applyBorder="1" applyAlignment="1">
      <alignment horizontal="right" wrapText="1"/>
    </xf>
    <xf numFmtId="3" fontId="28" fillId="0" borderId="46" xfId="0" applyNumberFormat="1" applyFont="1" applyBorder="1" applyAlignment="1">
      <alignment horizontal="right" wrapText="1"/>
    </xf>
    <xf numFmtId="3" fontId="31" fillId="0" borderId="46" xfId="0" applyNumberFormat="1" applyFont="1" applyBorder="1" applyAlignment="1">
      <alignment horizontal="right" wrapText="1"/>
    </xf>
    <xf numFmtId="3" fontId="31" fillId="0" borderId="46" xfId="0" applyNumberFormat="1" applyFont="1" applyBorder="1" applyAlignment="1">
      <alignment horizontal="right"/>
    </xf>
    <xf numFmtId="3" fontId="28" fillId="0" borderId="53" xfId="0" applyNumberFormat="1" applyFont="1" applyFill="1" applyBorder="1" applyAlignment="1">
      <alignment horizontal="right" wrapText="1"/>
    </xf>
    <xf numFmtId="3" fontId="0" fillId="0" borderId="53" xfId="0" applyNumberFormat="1" applyBorder="1" applyAlignment="1">
      <alignment horizontal="right"/>
    </xf>
    <xf numFmtId="3" fontId="31" fillId="0" borderId="51" xfId="0" applyNumberFormat="1" applyFont="1" applyBorder="1" applyAlignment="1">
      <alignment horizontal="right"/>
    </xf>
    <xf numFmtId="3" fontId="28" fillId="0" borderId="42" xfId="0" applyNumberFormat="1" applyFont="1" applyBorder="1" applyAlignment="1">
      <alignment horizontal="right"/>
    </xf>
    <xf numFmtId="3" fontId="28" fillId="0" borderId="10" xfId="0" applyNumberFormat="1" applyFont="1" applyBorder="1" applyAlignment="1">
      <alignment horizontal="right"/>
    </xf>
    <xf numFmtId="3" fontId="28" fillId="0" borderId="39" xfId="0" applyNumberFormat="1" applyFont="1" applyBorder="1" applyAlignment="1">
      <alignment horizontal="right"/>
    </xf>
    <xf numFmtId="3" fontId="31" fillId="0" borderId="59" xfId="0" applyNumberFormat="1" applyFont="1" applyFill="1" applyBorder="1" applyAlignment="1">
      <alignment horizontal="right"/>
    </xf>
    <xf numFmtId="3" fontId="31" fillId="0" borderId="60" xfId="0" applyNumberFormat="1" applyFont="1" applyFill="1" applyBorder="1" applyAlignment="1">
      <alignment horizontal="right"/>
    </xf>
    <xf numFmtId="3" fontId="31" fillId="0" borderId="61" xfId="0" applyNumberFormat="1" applyFont="1" applyFill="1" applyBorder="1" applyAlignment="1">
      <alignment horizontal="right"/>
    </xf>
    <xf numFmtId="3" fontId="31" fillId="0" borderId="47" xfId="0" applyNumberFormat="1" applyFont="1" applyFill="1" applyBorder="1" applyAlignment="1">
      <alignment horizontal="right"/>
    </xf>
    <xf numFmtId="3" fontId="0" fillId="0" borderId="2" xfId="0" applyNumberFormat="1" applyBorder="1"/>
    <xf numFmtId="3" fontId="0" fillId="0" borderId="48" xfId="0" applyNumberFormat="1" applyBorder="1"/>
    <xf numFmtId="3" fontId="0" fillId="0" borderId="0" xfId="0" applyNumberFormat="1"/>
    <xf numFmtId="3" fontId="31" fillId="0" borderId="47" xfId="0" applyNumberFormat="1" applyFont="1" applyFill="1" applyBorder="1" applyAlignment="1">
      <alignment horizontal="right" wrapText="1"/>
    </xf>
    <xf numFmtId="3" fontId="31" fillId="0" borderId="2" xfId="0" applyNumberFormat="1" applyFont="1" applyFill="1" applyBorder="1" applyAlignment="1">
      <alignment horizontal="right" wrapText="1"/>
    </xf>
    <xf numFmtId="3" fontId="31" fillId="0" borderId="48" xfId="0" applyNumberFormat="1" applyFont="1" applyFill="1" applyBorder="1" applyAlignment="1">
      <alignment horizontal="right" wrapText="1"/>
    </xf>
    <xf numFmtId="3" fontId="31" fillId="0" borderId="50" xfId="0" applyNumberFormat="1" applyFont="1" applyFill="1" applyBorder="1" applyAlignment="1">
      <alignment horizontal="right"/>
    </xf>
    <xf numFmtId="3" fontId="31" fillId="0" borderId="28" xfId="0" applyNumberFormat="1" applyFont="1" applyFill="1" applyBorder="1" applyAlignment="1">
      <alignment horizontal="right"/>
    </xf>
    <xf numFmtId="3" fontId="35" fillId="0" borderId="46" xfId="0" applyNumberFormat="1" applyFont="1" applyBorder="1" applyAlignment="1">
      <alignment horizontal="right" wrapText="1"/>
    </xf>
    <xf numFmtId="3" fontId="35" fillId="0" borderId="2" xfId="0" applyNumberFormat="1" applyFont="1" applyBorder="1" applyAlignment="1">
      <alignment horizontal="right" wrapText="1"/>
    </xf>
    <xf numFmtId="3" fontId="31" fillId="0" borderId="53" xfId="0" applyNumberFormat="1" applyFont="1" applyBorder="1" applyAlignment="1">
      <alignment horizontal="right" wrapText="1"/>
    </xf>
    <xf numFmtId="3" fontId="31" fillId="0" borderId="63" xfId="0" applyNumberFormat="1" applyFont="1" applyBorder="1" applyAlignment="1">
      <alignment horizontal="right" wrapText="1"/>
    </xf>
    <xf numFmtId="3" fontId="31" fillId="0" borderId="24" xfId="0" applyNumberFormat="1" applyFont="1" applyBorder="1" applyAlignment="1">
      <alignment horizontal="right"/>
    </xf>
    <xf numFmtId="3" fontId="31" fillId="0" borderId="19" xfId="0" applyNumberFormat="1" applyFont="1" applyBorder="1" applyAlignment="1">
      <alignment horizontal="right"/>
    </xf>
    <xf numFmtId="3" fontId="31" fillId="0" borderId="13" xfId="0" applyNumberFormat="1" applyFont="1" applyBorder="1" applyAlignment="1">
      <alignment horizontal="right"/>
    </xf>
    <xf numFmtId="3" fontId="31" fillId="0" borderId="39" xfId="0" applyNumberFormat="1" applyFont="1" applyBorder="1" applyAlignment="1">
      <alignment horizontal="right"/>
    </xf>
    <xf numFmtId="3" fontId="31" fillId="0" borderId="0" xfId="0" applyNumberFormat="1" applyFont="1" applyBorder="1" applyAlignment="1">
      <alignment horizontal="right"/>
    </xf>
    <xf numFmtId="3" fontId="31" fillId="0" borderId="23" xfId="0" applyNumberFormat="1" applyFont="1" applyBorder="1" applyAlignment="1">
      <alignment horizontal="right"/>
    </xf>
    <xf numFmtId="3" fontId="31" fillId="0" borderId="66" xfId="0" applyNumberFormat="1" applyFont="1" applyBorder="1" applyAlignment="1">
      <alignment horizontal="right"/>
    </xf>
    <xf numFmtId="3" fontId="28" fillId="0" borderId="56" xfId="0" applyNumberFormat="1" applyFont="1" applyBorder="1" applyAlignment="1">
      <alignment horizontal="right"/>
    </xf>
    <xf numFmtId="3" fontId="28" fillId="0" borderId="67" xfId="0" applyNumberFormat="1" applyFont="1" applyBorder="1" applyAlignment="1">
      <alignment horizontal="right"/>
    </xf>
    <xf numFmtId="3" fontId="31" fillId="0" borderId="10" xfId="0" applyNumberFormat="1" applyFont="1" applyFill="1" applyBorder="1" applyAlignment="1">
      <alignment horizontal="right"/>
    </xf>
    <xf numFmtId="3" fontId="28" fillId="0" borderId="23" xfId="0" applyNumberFormat="1" applyFont="1" applyBorder="1" applyAlignment="1">
      <alignment horizontal="right"/>
    </xf>
    <xf numFmtId="3" fontId="28" fillId="0" borderId="66" xfId="0" applyNumberFormat="1" applyFont="1" applyBorder="1" applyAlignment="1">
      <alignment horizontal="right"/>
    </xf>
    <xf numFmtId="3" fontId="28" fillId="0" borderId="13" xfId="0" applyNumberFormat="1" applyFont="1" applyBorder="1" applyAlignment="1">
      <alignment horizontal="right"/>
    </xf>
    <xf numFmtId="3" fontId="28" fillId="0" borderId="0" xfId="0" applyNumberFormat="1" applyFont="1" applyBorder="1" applyAlignment="1">
      <alignment horizontal="right"/>
    </xf>
    <xf numFmtId="3" fontId="28" fillId="0" borderId="25" xfId="0" applyNumberFormat="1" applyFont="1" applyBorder="1" applyAlignment="1">
      <alignment horizontal="right"/>
    </xf>
    <xf numFmtId="3" fontId="31" fillId="0" borderId="13" xfId="0" applyNumberFormat="1" applyFont="1" applyFill="1" applyBorder="1" applyAlignment="1">
      <alignment horizontal="right"/>
    </xf>
    <xf numFmtId="3" fontId="31" fillId="0" borderId="42"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68" xfId="0" applyNumberFormat="1" applyFont="1" applyFill="1" applyBorder="1" applyAlignment="1">
      <alignment horizontal="right"/>
    </xf>
    <xf numFmtId="3" fontId="28" fillId="0" borderId="12" xfId="0" applyNumberFormat="1" applyFont="1" applyFill="1" applyBorder="1" applyAlignment="1">
      <alignment horizontal="right"/>
    </xf>
    <xf numFmtId="3" fontId="28" fillId="0" borderId="10" xfId="0" applyNumberFormat="1" applyFont="1" applyFill="1" applyBorder="1" applyAlignment="1">
      <alignment horizontal="right"/>
    </xf>
    <xf numFmtId="3" fontId="28" fillId="0" borderId="58" xfId="0" applyNumberFormat="1" applyFont="1" applyFill="1" applyBorder="1" applyAlignment="1">
      <alignment horizontal="right"/>
    </xf>
    <xf numFmtId="3" fontId="28" fillId="0" borderId="46" xfId="0" applyNumberFormat="1" applyFont="1" applyFill="1" applyBorder="1" applyAlignment="1">
      <alignment horizontal="right"/>
    </xf>
    <xf numFmtId="3" fontId="28" fillId="0" borderId="51" xfId="0" applyNumberFormat="1" applyFont="1" applyFill="1" applyBorder="1" applyAlignment="1">
      <alignment horizontal="right"/>
    </xf>
    <xf numFmtId="3" fontId="31" fillId="0" borderId="69" xfId="0" applyNumberFormat="1" applyFont="1" applyBorder="1" applyAlignment="1">
      <alignment horizontal="right"/>
    </xf>
    <xf numFmtId="3" fontId="31" fillId="0" borderId="70" xfId="0" applyNumberFormat="1" applyFont="1" applyFill="1" applyBorder="1" applyAlignment="1">
      <alignment horizontal="right"/>
    </xf>
    <xf numFmtId="3" fontId="28" fillId="0" borderId="30" xfId="0" applyNumberFormat="1" applyFont="1" applyFill="1" applyBorder="1" applyAlignment="1">
      <alignment horizontal="right" wrapText="1"/>
    </xf>
    <xf numFmtId="3" fontId="31" fillId="0" borderId="58" xfId="0" applyNumberFormat="1" applyFont="1" applyFill="1" applyBorder="1" applyAlignment="1">
      <alignment horizontal="right"/>
    </xf>
    <xf numFmtId="3" fontId="28" fillId="0" borderId="40" xfId="0" applyNumberFormat="1" applyFont="1" applyBorder="1" applyAlignment="1">
      <alignment horizontal="right" wrapText="1"/>
    </xf>
    <xf numFmtId="3" fontId="28" fillId="0" borderId="69" xfId="0" applyNumberFormat="1" applyFont="1" applyBorder="1" applyAlignment="1">
      <alignment horizontal="right"/>
    </xf>
    <xf numFmtId="3" fontId="28" fillId="0" borderId="71" xfId="0" applyNumberFormat="1" applyFont="1" applyBorder="1" applyAlignment="1">
      <alignment horizontal="right"/>
    </xf>
    <xf numFmtId="3" fontId="28" fillId="0" borderId="72" xfId="0" applyNumberFormat="1" applyFont="1" applyBorder="1" applyAlignment="1">
      <alignment horizontal="right"/>
    </xf>
    <xf numFmtId="3" fontId="28" fillId="0" borderId="73" xfId="0" applyNumberFormat="1" applyFont="1" applyBorder="1" applyAlignment="1">
      <alignment horizontal="right"/>
    </xf>
    <xf numFmtId="3" fontId="31" fillId="0" borderId="48" xfId="0" applyNumberFormat="1" applyFont="1" applyFill="1" applyBorder="1" applyAlignment="1">
      <alignment horizontal="right"/>
    </xf>
    <xf numFmtId="3" fontId="31" fillId="0" borderId="53" xfId="0" applyNumberFormat="1" applyFont="1" applyFill="1" applyBorder="1" applyAlignment="1">
      <alignment horizontal="right"/>
    </xf>
    <xf numFmtId="3" fontId="31" fillId="0" borderId="63" xfId="0" applyNumberFormat="1" applyFont="1" applyFill="1" applyBorder="1" applyAlignment="1">
      <alignment horizontal="right"/>
    </xf>
    <xf numFmtId="3" fontId="28" fillId="0" borderId="42" xfId="0" applyNumberFormat="1" applyFont="1" applyFill="1" applyBorder="1" applyAlignment="1">
      <alignment horizontal="right"/>
    </xf>
    <xf numFmtId="3" fontId="31" fillId="0" borderId="25" xfId="0" applyNumberFormat="1" applyFont="1" applyBorder="1" applyAlignment="1">
      <alignment horizontal="right"/>
    </xf>
    <xf numFmtId="3" fontId="28" fillId="0" borderId="74" xfId="0" applyNumberFormat="1" applyFont="1" applyFill="1" applyBorder="1" applyAlignment="1">
      <alignment horizontal="right" wrapText="1"/>
    </xf>
    <xf numFmtId="3" fontId="31" fillId="0" borderId="69" xfId="0" applyNumberFormat="1" applyFont="1" applyFill="1" applyBorder="1" applyAlignment="1">
      <alignment horizontal="right"/>
    </xf>
    <xf numFmtId="3" fontId="28" fillId="0" borderId="49" xfId="0" applyNumberFormat="1" applyFont="1" applyFill="1" applyBorder="1" applyAlignment="1">
      <alignment horizontal="right"/>
    </xf>
    <xf numFmtId="3" fontId="28" fillId="0" borderId="14" xfId="0" applyNumberFormat="1" applyFont="1" applyFill="1" applyBorder="1" applyAlignment="1">
      <alignment horizontal="right" wrapText="1"/>
    </xf>
    <xf numFmtId="3" fontId="28" fillId="0" borderId="12" xfId="0" applyNumberFormat="1" applyFont="1" applyFill="1" applyBorder="1" applyAlignment="1">
      <alignment horizontal="right" wrapText="1"/>
    </xf>
    <xf numFmtId="3" fontId="31" fillId="0" borderId="36" xfId="0" applyNumberFormat="1" applyFont="1" applyFill="1" applyBorder="1" applyAlignment="1">
      <alignment horizontal="right"/>
    </xf>
    <xf numFmtId="3" fontId="31" fillId="0" borderId="75" xfId="0" applyNumberFormat="1" applyFont="1" applyFill="1" applyBorder="1" applyAlignment="1">
      <alignment horizontal="right"/>
    </xf>
    <xf numFmtId="3" fontId="31" fillId="0" borderId="40" xfId="0" applyNumberFormat="1" applyFont="1" applyFill="1" applyBorder="1" applyAlignment="1">
      <alignment horizontal="right"/>
    </xf>
    <xf numFmtId="3" fontId="28" fillId="0" borderId="36" xfId="0" applyNumberFormat="1" applyFont="1" applyFill="1" applyBorder="1" applyAlignment="1">
      <alignment horizontal="right" wrapText="1"/>
    </xf>
    <xf numFmtId="3" fontId="31" fillId="0" borderId="23" xfId="0" applyNumberFormat="1" applyFont="1" applyFill="1" applyBorder="1" applyAlignment="1">
      <alignment horizontal="right"/>
    </xf>
    <xf numFmtId="3" fontId="31" fillId="0" borderId="21" xfId="0" applyNumberFormat="1" applyFont="1" applyFill="1" applyBorder="1" applyAlignment="1">
      <alignment horizontal="right"/>
    </xf>
    <xf numFmtId="3" fontId="31" fillId="0" borderId="26" xfId="0" applyNumberFormat="1" applyFont="1" applyFill="1" applyBorder="1" applyAlignment="1">
      <alignment horizontal="right"/>
    </xf>
    <xf numFmtId="3" fontId="31" fillId="0" borderId="20" xfId="0" applyNumberFormat="1" applyFont="1" applyFill="1" applyBorder="1" applyAlignment="1">
      <alignment horizontal="right"/>
    </xf>
    <xf numFmtId="3" fontId="28" fillId="0" borderId="18" xfId="0" applyNumberFormat="1" applyFont="1" applyFill="1" applyBorder="1" applyAlignment="1">
      <alignment horizontal="right" wrapText="1"/>
    </xf>
    <xf numFmtId="3" fontId="31" fillId="0" borderId="42" xfId="0" applyNumberFormat="1" applyFont="1" applyBorder="1" applyAlignment="1">
      <alignment horizontal="right"/>
    </xf>
    <xf numFmtId="3" fontId="28" fillId="0" borderId="39" xfId="0" applyNumberFormat="1" applyFont="1" applyBorder="1" applyAlignment="1">
      <alignment horizontal="right" wrapText="1"/>
    </xf>
    <xf numFmtId="3" fontId="31" fillId="0" borderId="76" xfId="0" applyNumberFormat="1" applyFont="1" applyBorder="1" applyAlignment="1">
      <alignment horizontal="right"/>
    </xf>
    <xf numFmtId="0" fontId="30" fillId="0" borderId="40" xfId="0" applyFont="1" applyFill="1" applyBorder="1" applyAlignment="1" applyProtection="1">
      <alignment vertical="top" wrapText="1" shrinkToFit="1"/>
      <protection locked="0"/>
    </xf>
    <xf numFmtId="0" fontId="30" fillId="0" borderId="20" xfId="0" applyFont="1" applyBorder="1" applyAlignment="1" applyProtection="1">
      <alignment vertical="center" wrapText="1" shrinkToFit="1"/>
      <protection locked="0"/>
    </xf>
    <xf numFmtId="0" fontId="30" fillId="0" borderId="20" xfId="0" applyFont="1" applyBorder="1" applyAlignment="1" applyProtection="1">
      <alignment vertical="top" wrapText="1" shrinkToFit="1"/>
      <protection locked="0"/>
    </xf>
    <xf numFmtId="0" fontId="32" fillId="0" borderId="20" xfId="0" applyFont="1" applyBorder="1" applyAlignment="1">
      <alignment vertical="top" wrapText="1" shrinkToFit="1"/>
    </xf>
    <xf numFmtId="0" fontId="29" fillId="0" borderId="21" xfId="0" applyFont="1" applyBorder="1" applyAlignment="1" applyProtection="1">
      <alignment shrinkToFit="1"/>
      <protection locked="0"/>
    </xf>
    <xf numFmtId="0" fontId="29" fillId="0" borderId="2" xfId="0" applyFont="1" applyBorder="1" applyAlignment="1" applyProtection="1">
      <alignment shrinkToFit="1"/>
      <protection locked="0"/>
    </xf>
    <xf numFmtId="0" fontId="29" fillId="0" borderId="25" xfId="0" applyFont="1" applyBorder="1" applyAlignment="1">
      <alignment vertical="top" wrapText="1" shrinkToFit="1"/>
    </xf>
    <xf numFmtId="0" fontId="29" fillId="0" borderId="24" xfId="0" applyFont="1" applyBorder="1" applyAlignment="1">
      <alignment vertical="top" wrapText="1" shrinkToFit="1"/>
    </xf>
    <xf numFmtId="0" fontId="29" fillId="0" borderId="20" xfId="0" applyFont="1" applyBorder="1" applyAlignment="1">
      <alignment vertical="top" wrapText="1" shrinkToFit="1"/>
    </xf>
    <xf numFmtId="0" fontId="29" fillId="0" borderId="22" xfId="0" applyFont="1" applyBorder="1" applyAlignment="1">
      <alignment wrapText="1" shrinkToFit="1"/>
    </xf>
    <xf numFmtId="0" fontId="29" fillId="0" borderId="77" xfId="0" applyFont="1" applyBorder="1" applyAlignment="1">
      <alignment wrapText="1" shrinkToFit="1"/>
    </xf>
    <xf numFmtId="0" fontId="29" fillId="0" borderId="21" xfId="0" applyFont="1" applyBorder="1" applyAlignment="1">
      <alignment wrapText="1" shrinkToFit="1"/>
    </xf>
    <xf numFmtId="0" fontId="34" fillId="0" borderId="22" xfId="0" applyFont="1" applyBorder="1" applyAlignment="1" applyProtection="1">
      <alignment vertical="center" wrapText="1" shrinkToFit="1"/>
      <protection locked="0"/>
    </xf>
    <xf numFmtId="0" fontId="29" fillId="0" borderId="25" xfId="0" applyFont="1" applyBorder="1" applyAlignment="1">
      <alignment horizontal="left" vertical="top" wrapText="1" shrinkToFit="1"/>
    </xf>
    <xf numFmtId="0" fontId="29" fillId="0" borderId="0" xfId="0" applyFont="1" applyBorder="1" applyAlignment="1">
      <alignment horizontal="left" vertical="top" wrapText="1" shrinkToFit="1"/>
    </xf>
    <xf numFmtId="0" fontId="29" fillId="0" borderId="20" xfId="0" applyFont="1" applyFill="1" applyBorder="1" applyAlignment="1" applyProtection="1">
      <alignment vertical="top" wrapText="1" shrinkToFit="1"/>
      <protection locked="0"/>
    </xf>
    <xf numFmtId="0" fontId="29" fillId="0" borderId="20" xfId="0" applyFont="1" applyBorder="1" applyAlignment="1">
      <alignment vertical="center" wrapText="1" shrinkToFit="1"/>
    </xf>
    <xf numFmtId="0" fontId="30" fillId="0" borderId="20" xfId="0" applyFont="1" applyBorder="1" applyAlignment="1">
      <alignment wrapText="1" shrinkToFit="1"/>
    </xf>
    <xf numFmtId="0" fontId="30" fillId="0" borderId="33" xfId="0" applyFont="1" applyBorder="1" applyAlignment="1" applyProtection="1">
      <alignment vertical="top" wrapText="1" shrinkToFit="1"/>
      <protection locked="0"/>
    </xf>
    <xf numFmtId="0" fontId="27" fillId="0" borderId="30" xfId="0" applyFont="1" applyBorder="1" applyAlignment="1" applyProtection="1">
      <alignment vertical="top" wrapText="1" shrinkToFit="1"/>
      <protection locked="0"/>
    </xf>
    <xf numFmtId="0" fontId="29" fillId="0" borderId="21" xfId="0" applyFont="1" applyBorder="1" applyAlignment="1">
      <alignment horizontal="left" vertical="top" wrapText="1" shrinkToFit="1"/>
    </xf>
    <xf numFmtId="0" fontId="30" fillId="0" borderId="21" xfId="0" applyFont="1" applyFill="1" applyBorder="1" applyAlignment="1" applyProtection="1">
      <alignment vertical="top" wrapText="1" shrinkToFit="1"/>
      <protection locked="0"/>
    </xf>
    <xf numFmtId="0" fontId="29" fillId="0" borderId="21" xfId="0" applyFont="1" applyFill="1" applyBorder="1" applyAlignment="1" applyProtection="1">
      <alignment shrinkToFit="1"/>
      <protection locked="0"/>
    </xf>
    <xf numFmtId="0" fontId="29" fillId="0" borderId="20" xfId="0" applyFont="1" applyFill="1" applyBorder="1" applyAlignment="1">
      <alignment vertical="center" wrapText="1" shrinkToFit="1"/>
    </xf>
    <xf numFmtId="0" fontId="0" fillId="0" borderId="0" xfId="0" applyAlignment="1">
      <alignment shrinkToFit="1"/>
    </xf>
    <xf numFmtId="0" fontId="32" fillId="0" borderId="20" xfId="0" applyFont="1" applyFill="1" applyBorder="1" applyAlignment="1">
      <alignment vertical="top" wrapText="1" shrinkToFit="1"/>
    </xf>
    <xf numFmtId="0" fontId="29" fillId="0" borderId="20" xfId="0" applyFont="1" applyFill="1" applyBorder="1" applyAlignment="1">
      <alignment wrapText="1" shrinkToFit="1"/>
    </xf>
    <xf numFmtId="0" fontId="29" fillId="0" borderId="20" xfId="0" applyFont="1" applyFill="1" applyBorder="1" applyAlignment="1">
      <alignment vertical="top" wrapText="1" shrinkToFit="1"/>
    </xf>
    <xf numFmtId="0" fontId="29" fillId="0" borderId="33" xfId="0" applyFont="1" applyFill="1" applyBorder="1" applyAlignment="1">
      <alignment vertical="top" wrapText="1" shrinkToFit="1"/>
    </xf>
    <xf numFmtId="0" fontId="27" fillId="0" borderId="15" xfId="0" applyFont="1" applyBorder="1" applyAlignment="1" applyProtection="1">
      <alignment vertical="top" wrapText="1" shrinkToFit="1"/>
      <protection locked="0"/>
    </xf>
    <xf numFmtId="0" fontId="29" fillId="0" borderId="2" xfId="0" applyFont="1" applyBorder="1" applyAlignment="1">
      <alignment horizontal="left" vertical="top" wrapText="1" shrinkToFit="1"/>
    </xf>
    <xf numFmtId="0" fontId="29" fillId="0" borderId="21" xfId="0" applyFont="1" applyFill="1" applyBorder="1" applyAlignment="1" applyProtection="1">
      <alignment vertical="top" wrapText="1" shrinkToFit="1"/>
      <protection locked="0"/>
    </xf>
    <xf numFmtId="0" fontId="29" fillId="0" borderId="20" xfId="0" applyFont="1" applyBorder="1" applyAlignment="1">
      <alignment horizontal="left" vertical="top" wrapText="1" shrinkToFit="1"/>
    </xf>
    <xf numFmtId="0" fontId="30" fillId="0" borderId="20" xfId="0" applyFont="1" applyBorder="1" applyAlignment="1" applyProtection="1">
      <alignment horizontal="left" vertical="top" wrapText="1" shrinkToFit="1"/>
      <protection locked="0"/>
    </xf>
    <xf numFmtId="0" fontId="36" fillId="0" borderId="20" xfId="0" applyFont="1" applyBorder="1" applyAlignment="1">
      <alignment vertical="center" wrapText="1" shrinkToFit="1"/>
    </xf>
    <xf numFmtId="0" fontId="27" fillId="0" borderId="65" xfId="0" applyFont="1" applyBorder="1" applyAlignment="1" applyProtection="1">
      <alignment vertical="top" wrapText="1" shrinkToFit="1"/>
      <protection locked="0"/>
    </xf>
    <xf numFmtId="2" fontId="30" fillId="0" borderId="0" xfId="0" applyNumberFormat="1" applyFont="1" applyAlignment="1">
      <alignment wrapText="1" shrinkToFit="1"/>
    </xf>
    <xf numFmtId="0" fontId="29" fillId="0" borderId="20" xfId="0" applyFont="1" applyBorder="1" applyAlignment="1" applyProtection="1">
      <alignment vertical="top" wrapText="1" shrinkToFit="1"/>
      <protection locked="0"/>
    </xf>
    <xf numFmtId="0" fontId="47" fillId="0" borderId="18" xfId="0" applyFont="1" applyFill="1" applyBorder="1"/>
    <xf numFmtId="0" fontId="47" fillId="0" borderId="0" xfId="0" applyFont="1" applyFill="1"/>
    <xf numFmtId="0" fontId="29" fillId="0" borderId="78" xfId="0" applyFont="1" applyBorder="1" applyAlignment="1">
      <alignment horizontal="center" vertical="center"/>
    </xf>
    <xf numFmtId="3" fontId="28" fillId="0" borderId="79" xfId="0" applyNumberFormat="1" applyFont="1" applyFill="1" applyBorder="1" applyAlignment="1">
      <alignment horizontal="right"/>
    </xf>
    <xf numFmtId="0" fontId="29" fillId="0" borderId="33" xfId="0" applyFont="1" applyBorder="1" applyAlignment="1" applyProtection="1">
      <alignment vertical="top" wrapText="1"/>
      <protection locked="0"/>
    </xf>
    <xf numFmtId="0" fontId="29" fillId="0" borderId="80" xfId="0" applyFont="1" applyBorder="1" applyAlignment="1">
      <alignment horizontal="left" vertical="top" wrapText="1"/>
    </xf>
    <xf numFmtId="0" fontId="24"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5" fillId="0" borderId="10" xfId="0" applyFont="1" applyBorder="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wrapText="1"/>
    </xf>
    <xf numFmtId="0" fontId="23" fillId="0" borderId="41" xfId="0" applyFont="1" applyBorder="1" applyAlignment="1">
      <alignment horizontal="center" wrapText="1"/>
    </xf>
    <xf numFmtId="0" fontId="24" fillId="0" borderId="41" xfId="0" applyFont="1" applyBorder="1" applyAlignment="1">
      <alignment horizontal="center" wrapText="1"/>
    </xf>
    <xf numFmtId="0" fontId="19" fillId="0" borderId="0" xfId="0" applyFont="1" applyAlignment="1">
      <alignment horizontal="left" wrapText="1"/>
    </xf>
    <xf numFmtId="0" fontId="36" fillId="0" borderId="58" xfId="0" applyFont="1" applyBorder="1" applyAlignment="1">
      <alignment horizontal="center" vertical="center" wrapText="1"/>
    </xf>
    <xf numFmtId="49" fontId="20" fillId="0" borderId="59" xfId="0" applyNumberFormat="1" applyFont="1" applyBorder="1" applyAlignment="1">
      <alignment horizontal="center" vertical="center" wrapText="1"/>
    </xf>
    <xf numFmtId="0" fontId="20" fillId="0" borderId="59" xfId="0" applyFont="1" applyBorder="1" applyAlignment="1">
      <alignment horizontal="center" vertical="center" wrapText="1"/>
    </xf>
    <xf numFmtId="0" fontId="18" fillId="0" borderId="59" xfId="0" applyFont="1" applyBorder="1" applyAlignment="1">
      <alignment horizontal="center" vertical="center" wrapText="1"/>
    </xf>
    <xf numFmtId="0" fontId="23" fillId="0" borderId="59" xfId="0" applyFont="1" applyBorder="1" applyAlignment="1">
      <alignment horizontal="center" wrapText="1"/>
    </xf>
    <xf numFmtId="0" fontId="23" fillId="0" borderId="60" xfId="0" applyFont="1" applyBorder="1" applyAlignment="1">
      <alignment horizontal="center" wrapText="1"/>
    </xf>
    <xf numFmtId="0" fontId="24" fillId="0" borderId="2" xfId="0" applyFont="1" applyBorder="1" applyAlignment="1">
      <alignment horizontal="center" wrapText="1"/>
    </xf>
    <xf numFmtId="0" fontId="18" fillId="0" borderId="2" xfId="0" applyFont="1" applyBorder="1" applyAlignment="1">
      <alignment horizontal="center" wrapText="1"/>
    </xf>
    <xf numFmtId="0" fontId="25" fillId="0" borderId="2"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view="pageBreakPreview" topLeftCell="B1" zoomScaleSheetLayoutView="100" workbookViewId="0">
      <pane xSplit="3" ySplit="14" topLeftCell="E218" activePane="bottomRight" state="frozen"/>
      <selection activeCell="B1" sqref="B1"/>
      <selection pane="topRight" activeCell="E1" sqref="E1"/>
      <selection pane="bottomLeft" activeCell="B181" sqref="B181"/>
      <selection pane="bottomRight" activeCell="O44" sqref="O44"/>
    </sheetView>
  </sheetViews>
  <sheetFormatPr defaultRowHeight="12.75" x14ac:dyDescent="0.2"/>
  <cols>
    <col min="1" max="1" width="10.5703125" customWidth="1"/>
    <col min="2" max="2" width="9.140625" style="1"/>
    <col min="3" max="3" width="9.140625" style="2"/>
    <col min="4" max="4" width="44.7109375" customWidth="1"/>
    <col min="5" max="5" width="12.42578125" customWidth="1"/>
    <col min="6" max="6" width="12.140625" customWidth="1"/>
    <col min="7" max="7" width="11.7109375" customWidth="1"/>
    <col min="8" max="8" width="13.5703125" customWidth="1"/>
    <col min="9" max="9" width="9.42578125" customWidth="1"/>
    <col min="10" max="10" width="10.7109375" customWidth="1"/>
    <col min="11" max="11" width="9.85546875" customWidth="1"/>
    <col min="12" max="13" width="11.7109375" bestFit="1" customWidth="1"/>
    <col min="14" max="14" width="10.28515625" customWidth="1"/>
    <col min="15" max="15" width="10.42578125" customWidth="1"/>
    <col min="16" max="16" width="12" customWidth="1"/>
  </cols>
  <sheetData>
    <row r="1" spans="1:17" x14ac:dyDescent="0.2">
      <c r="N1" s="410" t="s">
        <v>300</v>
      </c>
      <c r="O1" s="410"/>
      <c r="P1" s="410"/>
      <c r="Q1" s="3"/>
    </row>
    <row r="2" spans="1:17" ht="42" customHeight="1" x14ac:dyDescent="0.2">
      <c r="C2" s="4"/>
      <c r="N2" s="411" t="s">
        <v>244</v>
      </c>
      <c r="O2" s="411"/>
      <c r="P2" s="411"/>
      <c r="Q2" s="5"/>
    </row>
    <row r="3" spans="1:17" x14ac:dyDescent="0.2">
      <c r="C3" s="6"/>
      <c r="N3" s="410" t="s">
        <v>301</v>
      </c>
      <c r="O3" s="410"/>
      <c r="P3" s="410"/>
      <c r="Q3" s="3"/>
    </row>
    <row r="4" spans="1:17" x14ac:dyDescent="0.2">
      <c r="C4" s="6"/>
      <c r="N4" s="7" t="s">
        <v>302</v>
      </c>
    </row>
    <row r="5" spans="1:17" ht="17.25" x14ac:dyDescent="0.25">
      <c r="C5" s="412" t="s">
        <v>8</v>
      </c>
      <c r="D5" s="412"/>
      <c r="E5" s="412"/>
      <c r="F5" s="412"/>
      <c r="G5" s="412"/>
      <c r="H5" s="412"/>
      <c r="I5" s="412"/>
      <c r="J5" s="412"/>
      <c r="K5" s="412"/>
      <c r="L5" s="412"/>
      <c r="M5" s="412"/>
      <c r="N5" s="412"/>
      <c r="O5" s="412"/>
      <c r="P5" s="412"/>
    </row>
    <row r="6" spans="1:17" ht="17.25" x14ac:dyDescent="0.25">
      <c r="C6" s="412"/>
      <c r="D6" s="412"/>
      <c r="E6" s="412"/>
      <c r="F6" s="412"/>
      <c r="G6" s="412"/>
      <c r="H6" s="412"/>
      <c r="I6" s="412"/>
      <c r="J6" s="412"/>
      <c r="K6" s="412"/>
      <c r="L6" s="412"/>
      <c r="M6" s="412"/>
      <c r="N6" s="412"/>
      <c r="O6" s="412"/>
      <c r="P6" s="412"/>
    </row>
    <row r="7" spans="1:17" hidden="1" x14ac:dyDescent="0.2"/>
    <row r="8" spans="1:17" ht="13.5" thickBot="1" x14ac:dyDescent="0.25">
      <c r="C8" s="8"/>
      <c r="P8" s="9" t="s">
        <v>303</v>
      </c>
    </row>
    <row r="9" spans="1:17" ht="15.75" customHeight="1" thickBot="1" x14ac:dyDescent="0.3">
      <c r="A9" s="415" t="s">
        <v>304</v>
      </c>
      <c r="B9" s="416" t="s">
        <v>305</v>
      </c>
      <c r="C9" s="417" t="s">
        <v>306</v>
      </c>
      <c r="D9" s="418" t="s">
        <v>307</v>
      </c>
      <c r="E9" s="414" t="s">
        <v>308</v>
      </c>
      <c r="F9" s="414"/>
      <c r="G9" s="414"/>
      <c r="H9" s="414"/>
      <c r="I9" s="414"/>
      <c r="J9" s="419" t="s">
        <v>309</v>
      </c>
      <c r="K9" s="419"/>
      <c r="L9" s="419"/>
      <c r="M9" s="419"/>
      <c r="N9" s="419"/>
      <c r="O9" s="419"/>
      <c r="P9" s="414" t="s">
        <v>310</v>
      </c>
    </row>
    <row r="10" spans="1:17" ht="12.75" customHeight="1" x14ac:dyDescent="0.2">
      <c r="A10" s="415"/>
      <c r="B10" s="416"/>
      <c r="C10" s="417"/>
      <c r="D10" s="418"/>
      <c r="E10" s="409" t="s">
        <v>311</v>
      </c>
      <c r="F10" s="409" t="s">
        <v>312</v>
      </c>
      <c r="G10" s="409" t="s">
        <v>313</v>
      </c>
      <c r="H10" s="409"/>
      <c r="I10" s="409" t="s">
        <v>314</v>
      </c>
      <c r="J10" s="413" t="s">
        <v>315</v>
      </c>
      <c r="K10" s="409" t="s">
        <v>312</v>
      </c>
      <c r="L10" s="409" t="s">
        <v>313</v>
      </c>
      <c r="M10" s="409"/>
      <c r="N10" s="409" t="s">
        <v>314</v>
      </c>
      <c r="O10" s="420" t="s">
        <v>313</v>
      </c>
      <c r="P10" s="414"/>
    </row>
    <row r="11" spans="1:17" ht="18.75" customHeight="1" x14ac:dyDescent="0.2">
      <c r="A11" s="415"/>
      <c r="B11" s="416"/>
      <c r="C11" s="417"/>
      <c r="D11" s="418"/>
      <c r="E11" s="409"/>
      <c r="F11" s="409"/>
      <c r="G11" s="409"/>
      <c r="H11" s="409"/>
      <c r="I11" s="409"/>
      <c r="J11" s="413"/>
      <c r="K11" s="409"/>
      <c r="L11" s="409"/>
      <c r="M11" s="409"/>
      <c r="N11" s="409"/>
      <c r="O11" s="420"/>
      <c r="P11" s="414"/>
    </row>
    <row r="12" spans="1:17" ht="13.5" customHeight="1" x14ac:dyDescent="0.2">
      <c r="A12" s="415"/>
      <c r="B12" s="416"/>
      <c r="C12" s="417"/>
      <c r="D12" s="418"/>
      <c r="E12" s="409"/>
      <c r="F12" s="409"/>
      <c r="G12" s="409" t="s">
        <v>316</v>
      </c>
      <c r="H12" s="409" t="s">
        <v>317</v>
      </c>
      <c r="I12" s="409"/>
      <c r="J12" s="413"/>
      <c r="K12" s="409"/>
      <c r="L12" s="409" t="s">
        <v>316</v>
      </c>
      <c r="M12" s="409" t="s">
        <v>317</v>
      </c>
      <c r="N12" s="409"/>
      <c r="O12" s="413" t="s">
        <v>318</v>
      </c>
      <c r="P12" s="414"/>
    </row>
    <row r="13" spans="1:17" ht="23.25" customHeight="1" x14ac:dyDescent="0.2">
      <c r="A13" s="415"/>
      <c r="B13" s="416"/>
      <c r="C13" s="417"/>
      <c r="D13" s="418"/>
      <c r="E13" s="409"/>
      <c r="F13" s="409"/>
      <c r="G13" s="409"/>
      <c r="H13" s="409"/>
      <c r="I13" s="409"/>
      <c r="J13" s="413"/>
      <c r="K13" s="409"/>
      <c r="L13" s="409"/>
      <c r="M13" s="409"/>
      <c r="N13" s="409"/>
      <c r="O13" s="413"/>
      <c r="P13" s="414"/>
    </row>
    <row r="14" spans="1:17" ht="11.25" customHeight="1" x14ac:dyDescent="0.2">
      <c r="A14" s="10">
        <v>1</v>
      </c>
      <c r="B14" s="11">
        <v>2</v>
      </c>
      <c r="C14" s="12">
        <v>3</v>
      </c>
      <c r="D14" s="13">
        <v>4</v>
      </c>
      <c r="E14" s="14">
        <v>5</v>
      </c>
      <c r="F14" s="14">
        <v>6</v>
      </c>
      <c r="G14" s="15">
        <v>7</v>
      </c>
      <c r="H14" s="15">
        <v>8</v>
      </c>
      <c r="I14" s="15">
        <v>9</v>
      </c>
      <c r="J14" s="15">
        <v>10</v>
      </c>
      <c r="K14" s="15">
        <v>11</v>
      </c>
      <c r="L14" s="15">
        <v>12</v>
      </c>
      <c r="M14" s="15">
        <v>13</v>
      </c>
      <c r="N14" s="15">
        <v>14</v>
      </c>
      <c r="O14" s="15">
        <v>15</v>
      </c>
      <c r="P14" s="15" t="s">
        <v>319</v>
      </c>
    </row>
    <row r="15" spans="1:17" ht="23.25" thickBot="1" x14ac:dyDescent="0.25">
      <c r="A15" s="16"/>
      <c r="B15" s="17" t="s">
        <v>320</v>
      </c>
      <c r="C15" s="17"/>
      <c r="D15" s="18" t="s">
        <v>321</v>
      </c>
      <c r="E15" s="240">
        <f>SUM(E16+E17+E18+E19+E20+E21+E22+E23+E24+E26+E27+E28+E30+E32+E33+E34+E35+E37+E38+E40+E41+E42+E43+E36+E29)</f>
        <v>15333980</v>
      </c>
      <c r="F15" s="240">
        <f>SUM(F16+F17+F18+F19+F20+F21+F22+F23+F24+F26+F27+F28+F30+F32+F33+F34+F35+F37+F38+F40+F41+F42+F43+F36+F29)</f>
        <v>15333980</v>
      </c>
      <c r="G15" s="240">
        <f>SUM(G16+G17+G18+G19+G20+G21+G22+G23+G24+G26+G27+G28+G30+G32+G33+G34+G35+G37+G38+G40+G41+G42+G43+G36)</f>
        <v>8517500</v>
      </c>
      <c r="H15" s="240">
        <f>SUM(H16+H17+H18+H19+H20+H21+H22+H23+H24+H26+H27+H28+H30+H32+H33+H34+H35+H37+H38+H40+H41+H42+H43+H36)</f>
        <v>679200</v>
      </c>
      <c r="I15" s="241">
        <f>SUM(I16+I17+I18+I19+I20+I21+I23+I24+I26+I27+I28+I30+I33+I38+I40+I41+I43)</f>
        <v>0</v>
      </c>
      <c r="J15" s="242">
        <f>SUM(J16:J43)</f>
        <v>1659600</v>
      </c>
      <c r="K15" s="242">
        <f>SUM(K16:K43)</f>
        <v>845000</v>
      </c>
      <c r="L15" s="242">
        <f>SUM(L16:L43)</f>
        <v>0</v>
      </c>
      <c r="M15" s="242">
        <f>SUM(M16:M43)</f>
        <v>0</v>
      </c>
      <c r="N15" s="242">
        <f>SUM(N16:N43)</f>
        <v>814600</v>
      </c>
      <c r="O15" s="243">
        <f>SUM(O16+O17+O18+O19+O20+O21+O23+O24+O26+O27+O28+O30+O33+O37+O38+O40+O41+O43+O36)</f>
        <v>799600</v>
      </c>
      <c r="P15" s="244">
        <f t="shared" ref="P15:P38" si="0">SUM(E15+J15)</f>
        <v>16993580</v>
      </c>
    </row>
    <row r="16" spans="1:17" s="21" customFormat="1" ht="13.5" thickBot="1" x14ac:dyDescent="0.25">
      <c r="A16" s="19"/>
      <c r="B16" s="20" t="s">
        <v>322</v>
      </c>
      <c r="C16" s="20" t="s">
        <v>323</v>
      </c>
      <c r="D16" s="365" t="s">
        <v>324</v>
      </c>
      <c r="E16" s="245">
        <f t="shared" ref="E16:E37" si="1">F16+I16</f>
        <v>11879900</v>
      </c>
      <c r="F16" s="246">
        <v>11879900</v>
      </c>
      <c r="G16" s="247">
        <v>8517500</v>
      </c>
      <c r="H16" s="247">
        <v>679200</v>
      </c>
      <c r="I16" s="248"/>
      <c r="J16" s="249">
        <f t="shared" ref="J16:J35" si="2">SUM(K16+N16)</f>
        <v>457300</v>
      </c>
      <c r="K16" s="250"/>
      <c r="L16" s="251"/>
      <c r="M16" s="251"/>
      <c r="N16" s="251">
        <v>457300</v>
      </c>
      <c r="O16" s="251">
        <v>457300</v>
      </c>
      <c r="P16" s="252">
        <f t="shared" si="0"/>
        <v>12337200</v>
      </c>
    </row>
    <row r="17" spans="1:17" ht="13.5" thickBot="1" x14ac:dyDescent="0.25">
      <c r="A17" s="22"/>
      <c r="B17" s="23" t="s">
        <v>325</v>
      </c>
      <c r="C17" s="23" t="s">
        <v>326</v>
      </c>
      <c r="D17" s="366" t="s">
        <v>327</v>
      </c>
      <c r="E17" s="253">
        <f t="shared" si="1"/>
        <v>1000000</v>
      </c>
      <c r="F17" s="254">
        <v>1000000</v>
      </c>
      <c r="G17" s="255"/>
      <c r="H17" s="255"/>
      <c r="I17" s="256"/>
      <c r="J17" s="257">
        <f t="shared" si="2"/>
        <v>0</v>
      </c>
      <c r="K17" s="258"/>
      <c r="L17" s="255"/>
      <c r="M17" s="255"/>
      <c r="N17" s="255"/>
      <c r="O17" s="255"/>
      <c r="P17" s="244">
        <f t="shared" si="0"/>
        <v>1000000</v>
      </c>
    </row>
    <row r="18" spans="1:17" ht="23.25" hidden="1" thickBot="1" x14ac:dyDescent="0.25">
      <c r="A18" s="22"/>
      <c r="B18" s="27" t="s">
        <v>328</v>
      </c>
      <c r="C18" s="27" t="s">
        <v>328</v>
      </c>
      <c r="D18" s="367" t="s">
        <v>329</v>
      </c>
      <c r="E18" s="253">
        <f t="shared" si="1"/>
        <v>0</v>
      </c>
      <c r="F18" s="259"/>
      <c r="G18" s="260"/>
      <c r="H18" s="260"/>
      <c r="I18" s="261"/>
      <c r="J18" s="257">
        <f t="shared" si="2"/>
        <v>0</v>
      </c>
      <c r="K18" s="258"/>
      <c r="L18" s="255"/>
      <c r="M18" s="255"/>
      <c r="N18" s="255"/>
      <c r="O18" s="255"/>
      <c r="P18" s="244">
        <f t="shared" si="0"/>
        <v>0</v>
      </c>
    </row>
    <row r="19" spans="1:17" ht="23.25" hidden="1" thickBot="1" x14ac:dyDescent="0.25">
      <c r="A19" s="22"/>
      <c r="B19" s="23" t="s">
        <v>330</v>
      </c>
      <c r="C19" s="23" t="s">
        <v>330</v>
      </c>
      <c r="D19" s="368" t="s">
        <v>331</v>
      </c>
      <c r="E19" s="253">
        <f t="shared" si="1"/>
        <v>0</v>
      </c>
      <c r="F19" s="259"/>
      <c r="G19" s="260"/>
      <c r="H19" s="260"/>
      <c r="I19" s="261"/>
      <c r="J19" s="257">
        <f t="shared" si="2"/>
        <v>0</v>
      </c>
      <c r="K19" s="258"/>
      <c r="L19" s="255"/>
      <c r="M19" s="255"/>
      <c r="N19" s="255"/>
      <c r="O19" s="255"/>
      <c r="P19" s="244">
        <f t="shared" si="0"/>
        <v>0</v>
      </c>
    </row>
    <row r="20" spans="1:17" ht="23.25" thickBot="1" x14ac:dyDescent="0.25">
      <c r="A20" s="22"/>
      <c r="B20" s="23" t="s">
        <v>332</v>
      </c>
      <c r="C20" s="23" t="s">
        <v>333</v>
      </c>
      <c r="D20" s="366" t="s">
        <v>334</v>
      </c>
      <c r="E20" s="253">
        <f t="shared" si="1"/>
        <v>205000</v>
      </c>
      <c r="F20" s="254">
        <v>205000</v>
      </c>
      <c r="G20" s="255"/>
      <c r="H20" s="255"/>
      <c r="I20" s="256"/>
      <c r="J20" s="257">
        <f t="shared" si="2"/>
        <v>0</v>
      </c>
      <c r="K20" s="258"/>
      <c r="L20" s="255"/>
      <c r="M20" s="255"/>
      <c r="N20" s="255"/>
      <c r="O20" s="255"/>
      <c r="P20" s="244">
        <f t="shared" si="0"/>
        <v>205000</v>
      </c>
      <c r="Q20" s="31"/>
    </row>
    <row r="21" spans="1:17" ht="13.5" hidden="1" thickBot="1" x14ac:dyDescent="0.25">
      <c r="A21" s="22"/>
      <c r="B21" s="23" t="s">
        <v>335</v>
      </c>
      <c r="C21" s="23" t="s">
        <v>336</v>
      </c>
      <c r="D21" s="369" t="s">
        <v>337</v>
      </c>
      <c r="E21" s="253">
        <f t="shared" si="1"/>
        <v>0</v>
      </c>
      <c r="F21" s="254"/>
      <c r="G21" s="260"/>
      <c r="H21" s="260"/>
      <c r="I21" s="261"/>
      <c r="J21" s="257">
        <f t="shared" si="2"/>
        <v>0</v>
      </c>
      <c r="K21" s="262"/>
      <c r="L21" s="260"/>
      <c r="M21" s="260"/>
      <c r="N21" s="260"/>
      <c r="O21" s="260"/>
      <c r="P21" s="244">
        <f t="shared" si="0"/>
        <v>0</v>
      </c>
    </row>
    <row r="22" spans="1:17" ht="13.5" thickBot="1" x14ac:dyDescent="0.25">
      <c r="A22" s="33"/>
      <c r="B22" s="34" t="s">
        <v>338</v>
      </c>
      <c r="C22" s="34" t="s">
        <v>339</v>
      </c>
      <c r="D22" s="370" t="s">
        <v>340</v>
      </c>
      <c r="E22" s="253">
        <f t="shared" si="1"/>
        <v>169000</v>
      </c>
      <c r="F22" s="254">
        <v>169000</v>
      </c>
      <c r="G22" s="260"/>
      <c r="H22" s="260"/>
      <c r="I22" s="261"/>
      <c r="J22" s="257">
        <f t="shared" si="2"/>
        <v>0</v>
      </c>
      <c r="K22" s="262"/>
      <c r="L22" s="260"/>
      <c r="M22" s="260"/>
      <c r="N22" s="260"/>
      <c r="O22" s="260"/>
      <c r="P22" s="244">
        <f t="shared" si="0"/>
        <v>169000</v>
      </c>
    </row>
    <row r="23" spans="1:17" ht="15" customHeight="1" thickBot="1" x14ac:dyDescent="0.25">
      <c r="A23" s="22"/>
      <c r="B23" s="36">
        <v>120201</v>
      </c>
      <c r="C23" s="37" t="s">
        <v>339</v>
      </c>
      <c r="D23" s="371" t="s">
        <v>341</v>
      </c>
      <c r="E23" s="253">
        <f t="shared" si="1"/>
        <v>0</v>
      </c>
      <c r="F23" s="254"/>
      <c r="G23" s="260"/>
      <c r="H23" s="260"/>
      <c r="I23" s="261"/>
      <c r="J23" s="257">
        <f t="shared" si="2"/>
        <v>0</v>
      </c>
      <c r="K23" s="262"/>
      <c r="L23" s="260"/>
      <c r="M23" s="260"/>
      <c r="N23" s="260"/>
      <c r="O23" s="260"/>
      <c r="P23" s="244">
        <f t="shared" si="0"/>
        <v>0</v>
      </c>
    </row>
    <row r="24" spans="1:17" ht="12.6" customHeight="1" thickBot="1" x14ac:dyDescent="0.25">
      <c r="A24" s="22"/>
      <c r="B24" s="23" t="s">
        <v>342</v>
      </c>
      <c r="C24" s="23" t="s">
        <v>343</v>
      </c>
      <c r="D24" s="372" t="s">
        <v>344</v>
      </c>
      <c r="E24" s="253">
        <f t="shared" si="1"/>
        <v>0</v>
      </c>
      <c r="F24" s="254"/>
      <c r="G24" s="260"/>
      <c r="H24" s="260"/>
      <c r="I24" s="261"/>
      <c r="J24" s="257">
        <f t="shared" si="2"/>
        <v>0</v>
      </c>
      <c r="K24" s="262"/>
      <c r="L24" s="260"/>
      <c r="M24" s="260"/>
      <c r="N24" s="260"/>
      <c r="O24" s="260"/>
      <c r="P24" s="244">
        <f t="shared" si="0"/>
        <v>0</v>
      </c>
    </row>
    <row r="25" spans="1:17" ht="13.9" hidden="1" customHeight="1" thickBot="1" x14ac:dyDescent="0.25">
      <c r="A25" s="22"/>
      <c r="B25" s="23"/>
      <c r="C25" s="23"/>
      <c r="D25" s="373"/>
      <c r="E25" s="253"/>
      <c r="F25" s="254"/>
      <c r="G25" s="260"/>
      <c r="H25" s="260"/>
      <c r="I25" s="261"/>
      <c r="J25" s="257"/>
      <c r="K25" s="262"/>
      <c r="L25" s="260"/>
      <c r="M25" s="260"/>
      <c r="N25" s="260"/>
      <c r="O25" s="260"/>
      <c r="P25" s="244"/>
    </row>
    <row r="26" spans="1:17" ht="14.25" customHeight="1" thickBot="1" x14ac:dyDescent="0.25">
      <c r="A26" s="22"/>
      <c r="B26" s="27" t="s">
        <v>345</v>
      </c>
      <c r="C26" s="27" t="s">
        <v>346</v>
      </c>
      <c r="D26" s="374" t="s">
        <v>347</v>
      </c>
      <c r="E26" s="253">
        <f t="shared" si="1"/>
        <v>0</v>
      </c>
      <c r="F26" s="254"/>
      <c r="G26" s="260"/>
      <c r="H26" s="260"/>
      <c r="I26" s="261"/>
      <c r="J26" s="257">
        <f t="shared" si="2"/>
        <v>0</v>
      </c>
      <c r="K26" s="262"/>
      <c r="L26" s="260"/>
      <c r="M26" s="260"/>
      <c r="N26" s="260"/>
      <c r="O26" s="260"/>
      <c r="P26" s="244">
        <f t="shared" si="0"/>
        <v>0</v>
      </c>
    </row>
    <row r="27" spans="1:17" ht="13.5" hidden="1" thickBot="1" x14ac:dyDescent="0.25">
      <c r="A27" s="22"/>
      <c r="B27" s="39" t="s">
        <v>348</v>
      </c>
      <c r="C27" s="39" t="s">
        <v>348</v>
      </c>
      <c r="D27" s="373" t="s">
        <v>349</v>
      </c>
      <c r="E27" s="253">
        <f t="shared" si="1"/>
        <v>0</v>
      </c>
      <c r="F27" s="259"/>
      <c r="G27" s="263"/>
      <c r="H27" s="263"/>
      <c r="I27" s="264"/>
      <c r="J27" s="257">
        <f t="shared" si="2"/>
        <v>0</v>
      </c>
      <c r="K27" s="265"/>
      <c r="L27" s="263"/>
      <c r="M27" s="263"/>
      <c r="N27" s="263"/>
      <c r="O27" s="263"/>
      <c r="P27" s="244">
        <f t="shared" si="0"/>
        <v>0</v>
      </c>
    </row>
    <row r="28" spans="1:17" ht="13.5" hidden="1" thickBot="1" x14ac:dyDescent="0.25">
      <c r="A28" s="22"/>
      <c r="B28" s="41" t="s">
        <v>350</v>
      </c>
      <c r="C28" s="41" t="s">
        <v>350</v>
      </c>
      <c r="D28" s="375" t="s">
        <v>351</v>
      </c>
      <c r="E28" s="253">
        <f t="shared" si="1"/>
        <v>0</v>
      </c>
      <c r="F28" s="254"/>
      <c r="G28" s="260"/>
      <c r="H28" s="260"/>
      <c r="I28" s="261"/>
      <c r="J28" s="257">
        <f t="shared" si="2"/>
        <v>0</v>
      </c>
      <c r="K28" s="262"/>
      <c r="L28" s="260"/>
      <c r="M28" s="260"/>
      <c r="N28" s="260"/>
      <c r="O28" s="260"/>
      <c r="P28" s="244">
        <f t="shared" si="0"/>
        <v>0</v>
      </c>
    </row>
    <row r="29" spans="1:17" ht="13.5" thickBot="1" x14ac:dyDescent="0.25">
      <c r="A29" s="22"/>
      <c r="B29" s="41" t="s">
        <v>350</v>
      </c>
      <c r="C29" s="41" t="s">
        <v>433</v>
      </c>
      <c r="D29" s="376" t="s">
        <v>351</v>
      </c>
      <c r="E29" s="253">
        <f t="shared" si="1"/>
        <v>32000</v>
      </c>
      <c r="F29" s="254">
        <v>32000</v>
      </c>
      <c r="G29" s="260"/>
      <c r="H29" s="260"/>
      <c r="I29" s="261"/>
      <c r="J29" s="257"/>
      <c r="K29" s="262"/>
      <c r="L29" s="260"/>
      <c r="M29" s="260"/>
      <c r="N29" s="260"/>
      <c r="O29" s="260"/>
      <c r="P29" s="244">
        <f t="shared" si="0"/>
        <v>32000</v>
      </c>
    </row>
    <row r="30" spans="1:17" ht="36.75" customHeight="1" thickBot="1" x14ac:dyDescent="0.25">
      <c r="A30" s="22"/>
      <c r="B30" s="41" t="s">
        <v>352</v>
      </c>
      <c r="C30" s="41" t="s">
        <v>353</v>
      </c>
      <c r="D30" s="377" t="s">
        <v>354</v>
      </c>
      <c r="E30" s="253">
        <f t="shared" si="1"/>
        <v>0</v>
      </c>
      <c r="F30" s="254"/>
      <c r="G30" s="260"/>
      <c r="H30" s="260"/>
      <c r="I30" s="261"/>
      <c r="J30" s="257">
        <f t="shared" si="2"/>
        <v>217000</v>
      </c>
      <c r="K30" s="262"/>
      <c r="L30" s="260"/>
      <c r="M30" s="260"/>
      <c r="N30" s="260">
        <v>217000</v>
      </c>
      <c r="O30" s="260">
        <v>217000</v>
      </c>
      <c r="P30" s="244">
        <f t="shared" si="0"/>
        <v>217000</v>
      </c>
    </row>
    <row r="31" spans="1:17" ht="34.5" hidden="1" thickBot="1" x14ac:dyDescent="0.25">
      <c r="A31" s="22"/>
      <c r="B31" s="41"/>
      <c r="C31" s="41"/>
      <c r="D31" s="378" t="s">
        <v>355</v>
      </c>
      <c r="E31" s="253">
        <f t="shared" si="1"/>
        <v>0</v>
      </c>
      <c r="F31" s="254"/>
      <c r="G31" s="260"/>
      <c r="H31" s="260"/>
      <c r="I31" s="261"/>
      <c r="J31" s="257">
        <f t="shared" si="2"/>
        <v>0</v>
      </c>
      <c r="K31" s="262"/>
      <c r="L31" s="260"/>
      <c r="M31" s="260"/>
      <c r="N31" s="260"/>
      <c r="O31" s="260"/>
      <c r="P31" s="244">
        <f t="shared" si="0"/>
        <v>0</v>
      </c>
    </row>
    <row r="32" spans="1:17" ht="13.5" thickBot="1" x14ac:dyDescent="0.25">
      <c r="A32" s="22"/>
      <c r="B32" s="41" t="s">
        <v>356</v>
      </c>
      <c r="C32" s="41" t="s">
        <v>357</v>
      </c>
      <c r="D32" s="379" t="s">
        <v>358</v>
      </c>
      <c r="E32" s="253">
        <f t="shared" si="1"/>
        <v>50000</v>
      </c>
      <c r="F32" s="254">
        <v>50000</v>
      </c>
      <c r="G32" s="260"/>
      <c r="H32" s="260"/>
      <c r="I32" s="261"/>
      <c r="J32" s="257">
        <f t="shared" si="2"/>
        <v>0</v>
      </c>
      <c r="K32" s="262"/>
      <c r="L32" s="260"/>
      <c r="M32" s="260"/>
      <c r="N32" s="260"/>
      <c r="O32" s="260"/>
      <c r="P32" s="244">
        <f t="shared" si="0"/>
        <v>50000</v>
      </c>
    </row>
    <row r="33" spans="1:16" ht="13.5" thickBot="1" x14ac:dyDescent="0.25">
      <c r="A33" s="22"/>
      <c r="B33" s="41">
        <v>200200</v>
      </c>
      <c r="C33" s="41" t="s">
        <v>359</v>
      </c>
      <c r="D33" s="380" t="s">
        <v>360</v>
      </c>
      <c r="E33" s="253">
        <f t="shared" si="1"/>
        <v>0</v>
      </c>
      <c r="F33" s="254"/>
      <c r="G33" s="260"/>
      <c r="H33" s="260"/>
      <c r="I33" s="261"/>
      <c r="J33" s="257">
        <f t="shared" si="2"/>
        <v>0</v>
      </c>
      <c r="K33" s="262"/>
      <c r="L33" s="260"/>
      <c r="M33" s="260"/>
      <c r="N33" s="260"/>
      <c r="O33" s="260"/>
      <c r="P33" s="244">
        <f t="shared" si="0"/>
        <v>0</v>
      </c>
    </row>
    <row r="34" spans="1:16" ht="13.5" hidden="1" thickBot="1" x14ac:dyDescent="0.25">
      <c r="A34" s="22"/>
      <c r="B34" s="41" t="s">
        <v>361</v>
      </c>
      <c r="C34" s="41" t="s">
        <v>362</v>
      </c>
      <c r="D34" s="380" t="s">
        <v>363</v>
      </c>
      <c r="E34" s="253">
        <f t="shared" si="1"/>
        <v>0</v>
      </c>
      <c r="F34" s="254"/>
      <c r="G34" s="260"/>
      <c r="H34" s="260"/>
      <c r="I34" s="261"/>
      <c r="J34" s="257">
        <f t="shared" si="2"/>
        <v>0</v>
      </c>
      <c r="K34" s="262"/>
      <c r="L34" s="260"/>
      <c r="M34" s="260"/>
      <c r="N34" s="260"/>
      <c r="O34" s="260"/>
      <c r="P34" s="244">
        <f t="shared" si="0"/>
        <v>0</v>
      </c>
    </row>
    <row r="35" spans="1:16" ht="8.4499999999999993" hidden="1" customHeight="1" thickBot="1" x14ac:dyDescent="0.25">
      <c r="A35" s="22"/>
      <c r="B35" s="41" t="s">
        <v>364</v>
      </c>
      <c r="C35" s="41" t="s">
        <v>365</v>
      </c>
      <c r="D35" s="380" t="s">
        <v>366</v>
      </c>
      <c r="E35" s="253">
        <f t="shared" si="1"/>
        <v>0</v>
      </c>
      <c r="F35" s="254"/>
      <c r="G35" s="260"/>
      <c r="H35" s="260"/>
      <c r="I35" s="261"/>
      <c r="J35" s="257">
        <f t="shared" si="2"/>
        <v>0</v>
      </c>
      <c r="K35" s="262"/>
      <c r="L35" s="260"/>
      <c r="M35" s="260"/>
      <c r="N35" s="260"/>
      <c r="O35" s="260"/>
      <c r="P35" s="244">
        <f t="shared" si="0"/>
        <v>0</v>
      </c>
    </row>
    <row r="36" spans="1:16" ht="23.25" thickBot="1" x14ac:dyDescent="0.25">
      <c r="A36" s="22"/>
      <c r="B36" s="41" t="s">
        <v>367</v>
      </c>
      <c r="C36" s="41" t="s">
        <v>368</v>
      </c>
      <c r="D36" s="380" t="s">
        <v>369</v>
      </c>
      <c r="E36" s="253">
        <f t="shared" si="1"/>
        <v>120000</v>
      </c>
      <c r="F36" s="254">
        <v>120000</v>
      </c>
      <c r="G36" s="260"/>
      <c r="H36" s="260"/>
      <c r="I36" s="261"/>
      <c r="J36" s="257">
        <f>SUM(K36+N36)</f>
        <v>0</v>
      </c>
      <c r="K36" s="262"/>
      <c r="L36" s="260"/>
      <c r="M36" s="260"/>
      <c r="N36" s="260"/>
      <c r="O36" s="260"/>
      <c r="P36" s="244">
        <f t="shared" si="0"/>
        <v>120000</v>
      </c>
    </row>
    <row r="37" spans="1:16" ht="34.5" thickBot="1" x14ac:dyDescent="0.25">
      <c r="A37" s="22"/>
      <c r="B37" s="41" t="s">
        <v>370</v>
      </c>
      <c r="C37" s="41" t="s">
        <v>371</v>
      </c>
      <c r="D37" s="380" t="s">
        <v>372</v>
      </c>
      <c r="E37" s="253">
        <f t="shared" si="1"/>
        <v>20000</v>
      </c>
      <c r="F37" s="254">
        <v>20000</v>
      </c>
      <c r="G37" s="260"/>
      <c r="H37" s="260"/>
      <c r="I37" s="261"/>
      <c r="J37" s="257">
        <f>SUM(K37+N37)</f>
        <v>62300</v>
      </c>
      <c r="K37" s="262"/>
      <c r="L37" s="260"/>
      <c r="M37" s="260"/>
      <c r="N37" s="260">
        <v>62300</v>
      </c>
      <c r="O37" s="260">
        <v>62300</v>
      </c>
      <c r="P37" s="244">
        <f t="shared" si="0"/>
        <v>82300</v>
      </c>
    </row>
    <row r="38" spans="1:16" ht="21" customHeight="1" thickBot="1" x14ac:dyDescent="0.25">
      <c r="A38" s="22"/>
      <c r="B38" s="23">
        <v>240601</v>
      </c>
      <c r="C38" s="23" t="s">
        <v>359</v>
      </c>
      <c r="D38" s="366" t="s">
        <v>373</v>
      </c>
      <c r="E38" s="253">
        <f t="shared" ref="E38:E43" si="3">F38+I38</f>
        <v>0</v>
      </c>
      <c r="F38" s="254"/>
      <c r="G38" s="260"/>
      <c r="H38" s="260"/>
      <c r="I38" s="261"/>
      <c r="J38" s="257">
        <f>SUM(K38+N38)</f>
        <v>110000</v>
      </c>
      <c r="K38" s="262">
        <v>95000</v>
      </c>
      <c r="L38" s="260"/>
      <c r="M38" s="260"/>
      <c r="N38" s="260">
        <v>15000</v>
      </c>
      <c r="O38" s="266"/>
      <c r="P38" s="244">
        <f t="shared" si="0"/>
        <v>110000</v>
      </c>
    </row>
    <row r="39" spans="1:16" ht="45.75" hidden="1" thickBot="1" x14ac:dyDescent="0.25">
      <c r="A39" s="22"/>
      <c r="B39" s="23"/>
      <c r="C39" s="23"/>
      <c r="D39" s="366" t="s">
        <v>374</v>
      </c>
      <c r="E39" s="253">
        <f t="shared" si="3"/>
        <v>0</v>
      </c>
      <c r="F39" s="254"/>
      <c r="G39" s="260"/>
      <c r="H39" s="260"/>
      <c r="I39" s="261"/>
      <c r="J39" s="257"/>
      <c r="K39" s="262"/>
      <c r="L39" s="260"/>
      <c r="M39" s="260"/>
      <c r="N39" s="260"/>
      <c r="O39" s="260"/>
      <c r="P39" s="244"/>
    </row>
    <row r="40" spans="1:16" ht="46.9" customHeight="1" thickBot="1" x14ac:dyDescent="0.25">
      <c r="A40" s="22"/>
      <c r="B40" s="23">
        <v>240900</v>
      </c>
      <c r="C40" s="23" t="s">
        <v>375</v>
      </c>
      <c r="D40" s="381" t="s">
        <v>376</v>
      </c>
      <c r="E40" s="253">
        <f t="shared" si="3"/>
        <v>0</v>
      </c>
      <c r="F40" s="254"/>
      <c r="G40" s="260"/>
      <c r="H40" s="260"/>
      <c r="I40" s="261"/>
      <c r="J40" s="257">
        <f>SUM(K40+N40)</f>
        <v>750000</v>
      </c>
      <c r="K40" s="262">
        <v>750000</v>
      </c>
      <c r="L40" s="260"/>
      <c r="M40" s="260"/>
      <c r="N40" s="260"/>
      <c r="O40" s="260"/>
      <c r="P40" s="244">
        <f>SUM(E40+J40)</f>
        <v>750000</v>
      </c>
    </row>
    <row r="41" spans="1:16" ht="34.5" hidden="1" thickBot="1" x14ac:dyDescent="0.25">
      <c r="A41" s="22"/>
      <c r="B41" s="27" t="s">
        <v>377</v>
      </c>
      <c r="C41" s="27" t="s">
        <v>377</v>
      </c>
      <c r="D41" s="382" t="s">
        <v>378</v>
      </c>
      <c r="E41" s="253">
        <f t="shared" si="3"/>
        <v>0</v>
      </c>
      <c r="F41" s="254"/>
      <c r="G41" s="267"/>
      <c r="H41" s="260"/>
      <c r="I41" s="261"/>
      <c r="J41" s="257">
        <f>SUM(K41+N41)</f>
        <v>0</v>
      </c>
      <c r="K41" s="262"/>
      <c r="L41" s="260"/>
      <c r="M41" s="260"/>
      <c r="N41" s="260"/>
      <c r="O41" s="260"/>
      <c r="P41" s="244">
        <f>SUM(E41+J41)</f>
        <v>0</v>
      </c>
    </row>
    <row r="42" spans="1:16" ht="34.5" thickBot="1" x14ac:dyDescent="0.25">
      <c r="A42" s="22"/>
      <c r="B42" s="23" t="s">
        <v>377</v>
      </c>
      <c r="C42" s="23" t="s">
        <v>379</v>
      </c>
      <c r="D42" s="382" t="s">
        <v>378</v>
      </c>
      <c r="E42" s="253">
        <f t="shared" si="3"/>
        <v>0</v>
      </c>
      <c r="F42" s="254"/>
      <c r="G42" s="260"/>
      <c r="H42" s="260"/>
      <c r="I42" s="261"/>
      <c r="J42" s="257">
        <f>SUM(K42+N42)</f>
        <v>0</v>
      </c>
      <c r="K42" s="262"/>
      <c r="L42" s="260"/>
      <c r="M42" s="260"/>
      <c r="N42" s="260"/>
      <c r="O42" s="260"/>
      <c r="P42" s="244">
        <f>SUM(E42+J42)</f>
        <v>0</v>
      </c>
    </row>
    <row r="43" spans="1:16" ht="13.5" thickBot="1" x14ac:dyDescent="0.25">
      <c r="A43" s="47"/>
      <c r="B43" s="48">
        <v>250404</v>
      </c>
      <c r="C43" s="48" t="s">
        <v>375</v>
      </c>
      <c r="D43" s="383" t="s">
        <v>380</v>
      </c>
      <c r="E43" s="268">
        <f t="shared" si="3"/>
        <v>1858080</v>
      </c>
      <c r="F43" s="269">
        <v>1858080</v>
      </c>
      <c r="G43" s="270"/>
      <c r="H43" s="270"/>
      <c r="I43" s="271"/>
      <c r="J43" s="257">
        <f>SUM(K43+N43)</f>
        <v>63000</v>
      </c>
      <c r="K43" s="272"/>
      <c r="L43" s="273"/>
      <c r="M43" s="273"/>
      <c r="N43" s="273">
        <v>63000</v>
      </c>
      <c r="O43" s="273">
        <v>63000</v>
      </c>
      <c r="P43" s="244">
        <f>SUM(E43+J43)</f>
        <v>1921080</v>
      </c>
    </row>
    <row r="44" spans="1:16" ht="23.25" thickBot="1" x14ac:dyDescent="0.25">
      <c r="A44" s="16"/>
      <c r="B44" s="50" t="s">
        <v>381</v>
      </c>
      <c r="C44" s="50"/>
      <c r="D44" s="384" t="s">
        <v>382</v>
      </c>
      <c r="E44" s="274">
        <f>SUM(E46+E47+E48+E51+E54+E56+E57+E58+E59+E60+E52+E55)</f>
        <v>221100646</v>
      </c>
      <c r="F44" s="274">
        <f>SUM(F46+F47+F48+F51+F54+F56+F57+F58+F59+F60+F52+F55)</f>
        <v>221100646</v>
      </c>
      <c r="G44" s="274">
        <f>SUM(G46+G47+G48+G51+G54+G56+G57+G58+G59+G60+G52+G55)</f>
        <v>135179700</v>
      </c>
      <c r="H44" s="274">
        <f>SUM(H46+H47+H48+H51+H54+H56+H57+H58+H59+H60+H52+H55)</f>
        <v>29460200</v>
      </c>
      <c r="I44" s="274">
        <f>SUM(I46+I47+I48+I51+I54+I56+I57+I58+I59+I60+I52)</f>
        <v>0</v>
      </c>
      <c r="J44" s="275">
        <f>SUM(K44+N44)</f>
        <v>11044267</v>
      </c>
      <c r="K44" s="274">
        <f>SUM(K46+K47+K48+K51+K54+K56+K57+K58+K59+K60+K55)</f>
        <v>9765728</v>
      </c>
      <c r="L44" s="274">
        <f>SUM(L46+L47+L48+L51+L54+L56+L57+L58+L59+L60+L55)</f>
        <v>578000</v>
      </c>
      <c r="M44" s="274">
        <f>SUM(M46+M47+M48+M51+M54+M56+M57+M58+M59+M60+M55)</f>
        <v>705729</v>
      </c>
      <c r="N44" s="274">
        <f>SUM(N46+N47+N48+N51+N54+N56+N57+N58+N59+N60+N55)</f>
        <v>1278539</v>
      </c>
      <c r="O44" s="274">
        <f>SUM(O46+O47+O48+O51+O54+O56+O57+O58+O59+O60+O55)</f>
        <v>1190632</v>
      </c>
      <c r="P44" s="275">
        <f>SUM(E44+J44)</f>
        <v>232144913</v>
      </c>
    </row>
    <row r="45" spans="1:16" ht="22.5" x14ac:dyDescent="0.2">
      <c r="A45" s="52"/>
      <c r="B45" s="53"/>
      <c r="C45" s="53"/>
      <c r="D45" s="385" t="s">
        <v>383</v>
      </c>
      <c r="E45" s="259">
        <f t="shared" ref="E45:P45" si="4">SUM(E50+E53)</f>
        <v>102909246</v>
      </c>
      <c r="F45" s="259">
        <f t="shared" si="4"/>
        <v>102909246</v>
      </c>
      <c r="G45" s="259">
        <f t="shared" si="4"/>
        <v>69707300</v>
      </c>
      <c r="H45" s="259">
        <f t="shared" si="4"/>
        <v>8932100</v>
      </c>
      <c r="I45" s="259">
        <f t="shared" si="4"/>
        <v>0</v>
      </c>
      <c r="J45" s="259">
        <f t="shared" si="4"/>
        <v>0</v>
      </c>
      <c r="K45" s="259">
        <f>SUM(K50+K53)</f>
        <v>0</v>
      </c>
      <c r="L45" s="259">
        <f>SUM(L50+L53)</f>
        <v>0</v>
      </c>
      <c r="M45" s="259">
        <f>SUM(M50+M53)</f>
        <v>0</v>
      </c>
      <c r="N45" s="259">
        <f>SUM(N50+N53)</f>
        <v>290632</v>
      </c>
      <c r="O45" s="259">
        <f>SUM(O50+O53)</f>
        <v>290632</v>
      </c>
      <c r="P45" s="259">
        <f t="shared" si="4"/>
        <v>102909246</v>
      </c>
    </row>
    <row r="46" spans="1:16" s="21" customFormat="1" ht="13.5" thickBot="1" x14ac:dyDescent="0.25">
      <c r="A46" s="19"/>
      <c r="B46" s="54" t="s">
        <v>322</v>
      </c>
      <c r="C46" s="54" t="s">
        <v>323</v>
      </c>
      <c r="D46" s="386" t="s">
        <v>384</v>
      </c>
      <c r="E46" s="276">
        <f t="shared" ref="E46:E60" si="5">F46+I46</f>
        <v>569500</v>
      </c>
      <c r="F46" s="277">
        <v>569500</v>
      </c>
      <c r="G46" s="278">
        <v>397500</v>
      </c>
      <c r="H46" s="278">
        <v>80400</v>
      </c>
      <c r="I46" s="279"/>
      <c r="J46" s="280">
        <f>SUM(K46+N46)</f>
        <v>0</v>
      </c>
      <c r="K46" s="281"/>
      <c r="L46" s="278"/>
      <c r="M46" s="278"/>
      <c r="N46" s="278"/>
      <c r="O46" s="279"/>
      <c r="P46" s="282">
        <f t="shared" ref="P46:P63" si="6">SUM(E46+J46)</f>
        <v>569500</v>
      </c>
    </row>
    <row r="47" spans="1:16" ht="13.5" thickBot="1" x14ac:dyDescent="0.25">
      <c r="A47" s="22"/>
      <c r="B47" s="27" t="s">
        <v>385</v>
      </c>
      <c r="C47" s="27" t="s">
        <v>386</v>
      </c>
      <c r="D47" s="373" t="s">
        <v>387</v>
      </c>
      <c r="E47" s="253">
        <f t="shared" si="5"/>
        <v>81764100</v>
      </c>
      <c r="F47" s="283">
        <v>81764100</v>
      </c>
      <c r="G47" s="260">
        <v>50092500</v>
      </c>
      <c r="H47" s="260">
        <v>13230900</v>
      </c>
      <c r="I47" s="261"/>
      <c r="J47" s="284">
        <f>SUM(K47+N47)</f>
        <v>7519740</v>
      </c>
      <c r="K47" s="285">
        <v>7372740</v>
      </c>
      <c r="L47" s="255">
        <v>27100</v>
      </c>
      <c r="M47" s="255">
        <v>3840</v>
      </c>
      <c r="N47" s="255">
        <v>147000</v>
      </c>
      <c r="O47" s="256">
        <v>147000</v>
      </c>
      <c r="P47" s="257">
        <f t="shared" si="6"/>
        <v>89283840</v>
      </c>
    </row>
    <row r="48" spans="1:16" ht="41.25" customHeight="1" thickBot="1" x14ac:dyDescent="0.25">
      <c r="A48" s="22"/>
      <c r="B48" s="27" t="s">
        <v>388</v>
      </c>
      <c r="C48" s="27" t="s">
        <v>389</v>
      </c>
      <c r="D48" s="381" t="s">
        <v>390</v>
      </c>
      <c r="E48" s="253">
        <f t="shared" si="5"/>
        <v>110513746</v>
      </c>
      <c r="F48" s="283">
        <v>110513746</v>
      </c>
      <c r="G48" s="260">
        <v>69068400</v>
      </c>
      <c r="H48" s="260">
        <v>11185300</v>
      </c>
      <c r="I48" s="261"/>
      <c r="J48" s="284">
        <f>SUM(K48+N48)</f>
        <v>2764237</v>
      </c>
      <c r="K48" s="285">
        <v>1758798</v>
      </c>
      <c r="L48" s="255">
        <v>477700</v>
      </c>
      <c r="M48" s="255">
        <v>659099</v>
      </c>
      <c r="N48" s="260">
        <v>1005439</v>
      </c>
      <c r="O48" s="261">
        <v>937632</v>
      </c>
      <c r="P48" s="257">
        <f t="shared" si="6"/>
        <v>113277983</v>
      </c>
    </row>
    <row r="49" spans="1:16" ht="0.75" customHeight="1" thickBot="1" x14ac:dyDescent="0.25">
      <c r="A49" s="22"/>
      <c r="B49" s="27"/>
      <c r="C49" s="27"/>
      <c r="D49" s="378" t="s">
        <v>355</v>
      </c>
      <c r="E49" s="253">
        <f t="shared" si="5"/>
        <v>97374300</v>
      </c>
      <c r="F49" s="260">
        <v>97374300</v>
      </c>
      <c r="G49" s="260"/>
      <c r="H49" s="260">
        <v>390</v>
      </c>
      <c r="I49" s="261"/>
      <c r="J49" s="284">
        <f>SUM(K49+N49)</f>
        <v>0</v>
      </c>
      <c r="K49" s="286"/>
      <c r="L49" s="255"/>
      <c r="M49" s="255"/>
      <c r="N49" s="260"/>
      <c r="O49" s="261"/>
      <c r="P49" s="257">
        <f t="shared" si="6"/>
        <v>97374300</v>
      </c>
    </row>
    <row r="50" spans="1:16" ht="23.25" thickBot="1" x14ac:dyDescent="0.25">
      <c r="A50" s="22"/>
      <c r="B50" s="27"/>
      <c r="C50" s="27"/>
      <c r="D50" s="379" t="s">
        <v>383</v>
      </c>
      <c r="E50" s="253">
        <f t="shared" si="5"/>
        <v>101153746</v>
      </c>
      <c r="F50" s="283">
        <v>101153746</v>
      </c>
      <c r="G50" s="260">
        <v>68568400</v>
      </c>
      <c r="H50" s="260">
        <v>8566000</v>
      </c>
      <c r="I50" s="261"/>
      <c r="J50" s="284"/>
      <c r="K50" s="286"/>
      <c r="L50" s="255"/>
      <c r="M50" s="255"/>
      <c r="N50" s="260">
        <v>290632</v>
      </c>
      <c r="O50" s="261">
        <v>290632</v>
      </c>
      <c r="P50" s="257">
        <f t="shared" si="6"/>
        <v>101153746</v>
      </c>
    </row>
    <row r="51" spans="1:16" ht="13.5" thickBot="1" x14ac:dyDescent="0.25">
      <c r="A51" s="22"/>
      <c r="B51" s="27" t="s">
        <v>391</v>
      </c>
      <c r="C51" s="27" t="s">
        <v>389</v>
      </c>
      <c r="D51" s="373" t="s">
        <v>392</v>
      </c>
      <c r="E51" s="253">
        <f t="shared" si="5"/>
        <v>1838100</v>
      </c>
      <c r="F51" s="283">
        <v>1838100</v>
      </c>
      <c r="G51" s="260">
        <v>1138900</v>
      </c>
      <c r="H51" s="260">
        <v>366100</v>
      </c>
      <c r="I51" s="261"/>
      <c r="J51" s="284">
        <f>SUM(K51+N51)</f>
        <v>61100</v>
      </c>
      <c r="K51" s="285">
        <v>61100</v>
      </c>
      <c r="L51" s="255">
        <v>0</v>
      </c>
      <c r="M51" s="255">
        <v>20300</v>
      </c>
      <c r="N51" s="255">
        <v>0</v>
      </c>
      <c r="O51" s="256"/>
      <c r="P51" s="257">
        <f t="shared" si="6"/>
        <v>1899200</v>
      </c>
    </row>
    <row r="52" spans="1:16" ht="34.5" hidden="1" thickBot="1" x14ac:dyDescent="0.25">
      <c r="A52" s="22"/>
      <c r="B52" s="27" t="s">
        <v>393</v>
      </c>
      <c r="C52" s="27"/>
      <c r="D52" s="372" t="s">
        <v>394</v>
      </c>
      <c r="E52" s="253">
        <f t="shared" si="5"/>
        <v>0</v>
      </c>
      <c r="F52" s="255"/>
      <c r="G52" s="255"/>
      <c r="H52" s="260"/>
      <c r="I52" s="261"/>
      <c r="J52" s="284"/>
      <c r="K52" s="286"/>
      <c r="L52" s="255"/>
      <c r="M52" s="255"/>
      <c r="N52" s="255"/>
      <c r="O52" s="256"/>
      <c r="P52" s="257">
        <f t="shared" si="6"/>
        <v>0</v>
      </c>
    </row>
    <row r="53" spans="1:16" ht="23.25" thickBot="1" x14ac:dyDescent="0.25">
      <c r="A53" s="22"/>
      <c r="B53" s="27"/>
      <c r="C53" s="27"/>
      <c r="D53" s="373" t="s">
        <v>383</v>
      </c>
      <c r="E53" s="253">
        <f t="shared" si="5"/>
        <v>1755500</v>
      </c>
      <c r="F53" s="283">
        <v>1755500</v>
      </c>
      <c r="G53" s="260">
        <v>1138900</v>
      </c>
      <c r="H53" s="260">
        <v>366100</v>
      </c>
      <c r="I53" s="261"/>
      <c r="J53" s="284"/>
      <c r="K53" s="286"/>
      <c r="L53" s="255"/>
      <c r="M53" s="255"/>
      <c r="N53" s="255"/>
      <c r="O53" s="256"/>
      <c r="P53" s="257">
        <f t="shared" si="6"/>
        <v>1755500</v>
      </c>
    </row>
    <row r="54" spans="1:16" ht="23.25" thickBot="1" x14ac:dyDescent="0.25">
      <c r="A54" s="22"/>
      <c r="B54" s="27" t="s">
        <v>395</v>
      </c>
      <c r="C54" s="27" t="s">
        <v>396</v>
      </c>
      <c r="D54" s="381" t="s">
        <v>397</v>
      </c>
      <c r="E54" s="253">
        <f t="shared" si="5"/>
        <v>10221230</v>
      </c>
      <c r="F54" s="283">
        <v>10221230</v>
      </c>
      <c r="G54" s="260">
        <v>6802000</v>
      </c>
      <c r="H54" s="260">
        <v>1442100</v>
      </c>
      <c r="I54" s="261"/>
      <c r="J54" s="284">
        <f t="shared" ref="J54:J60" si="7">SUM(K54+N54)</f>
        <v>633090</v>
      </c>
      <c r="K54" s="285">
        <v>564990</v>
      </c>
      <c r="L54" s="255">
        <v>73200</v>
      </c>
      <c r="M54" s="255">
        <v>14390</v>
      </c>
      <c r="N54" s="260">
        <v>68100</v>
      </c>
      <c r="O54" s="261">
        <v>48000</v>
      </c>
      <c r="P54" s="257">
        <f>SUM(E54+J54)</f>
        <v>10854320</v>
      </c>
    </row>
    <row r="55" spans="1:16" ht="13.5" thickBot="1" x14ac:dyDescent="0.25">
      <c r="A55" s="22"/>
      <c r="B55" s="27" t="s">
        <v>26</v>
      </c>
      <c r="C55" s="27" t="s">
        <v>27</v>
      </c>
      <c r="D55" s="381" t="s">
        <v>28</v>
      </c>
      <c r="E55" s="253">
        <f t="shared" si="5"/>
        <v>10000000</v>
      </c>
      <c r="F55" s="283">
        <v>10000000</v>
      </c>
      <c r="G55" s="260">
        <v>3577900</v>
      </c>
      <c r="H55" s="260">
        <v>2443500</v>
      </c>
      <c r="I55" s="261"/>
      <c r="J55" s="284">
        <f t="shared" si="7"/>
        <v>0</v>
      </c>
      <c r="K55" s="285"/>
      <c r="L55" s="255"/>
      <c r="M55" s="255"/>
      <c r="N55" s="260"/>
      <c r="O55" s="261"/>
      <c r="P55" s="257">
        <f>SUM(E55+J55)</f>
        <v>10000000</v>
      </c>
    </row>
    <row r="56" spans="1:16" ht="13.5" thickBot="1" x14ac:dyDescent="0.25">
      <c r="A56" s="22"/>
      <c r="B56" s="27" t="s">
        <v>398</v>
      </c>
      <c r="C56" s="27" t="s">
        <v>399</v>
      </c>
      <c r="D56" s="381" t="s">
        <v>400</v>
      </c>
      <c r="E56" s="253">
        <f t="shared" si="5"/>
        <v>2048700</v>
      </c>
      <c r="F56" s="283">
        <v>2048700</v>
      </c>
      <c r="G56" s="260">
        <v>1272600</v>
      </c>
      <c r="H56" s="260">
        <v>193100</v>
      </c>
      <c r="I56" s="261"/>
      <c r="J56" s="284">
        <f t="shared" si="7"/>
        <v>50000</v>
      </c>
      <c r="K56" s="286"/>
      <c r="L56" s="255"/>
      <c r="M56" s="255"/>
      <c r="N56" s="260">
        <v>50000</v>
      </c>
      <c r="O56" s="261">
        <v>50000</v>
      </c>
      <c r="P56" s="257">
        <f t="shared" si="6"/>
        <v>2098700</v>
      </c>
    </row>
    <row r="57" spans="1:16" ht="23.25" thickBot="1" x14ac:dyDescent="0.25">
      <c r="A57" s="22"/>
      <c r="B57" s="27" t="s">
        <v>401</v>
      </c>
      <c r="C57" s="27" t="s">
        <v>399</v>
      </c>
      <c r="D57" s="381" t="s">
        <v>402</v>
      </c>
      <c r="E57" s="253">
        <f t="shared" si="5"/>
        <v>2013600</v>
      </c>
      <c r="F57" s="283">
        <v>2013600</v>
      </c>
      <c r="G57" s="260">
        <v>1416900</v>
      </c>
      <c r="H57" s="260">
        <v>189100</v>
      </c>
      <c r="I57" s="261"/>
      <c r="J57" s="284">
        <f t="shared" si="7"/>
        <v>0</v>
      </c>
      <c r="K57" s="287"/>
      <c r="L57" s="260"/>
      <c r="M57" s="260"/>
      <c r="N57" s="260"/>
      <c r="O57" s="261"/>
      <c r="P57" s="257">
        <f t="shared" si="6"/>
        <v>2013600</v>
      </c>
    </row>
    <row r="58" spans="1:16" ht="13.5" thickBot="1" x14ac:dyDescent="0.25">
      <c r="A58" s="22"/>
      <c r="B58" s="27" t="s">
        <v>403</v>
      </c>
      <c r="C58" s="27" t="s">
        <v>399</v>
      </c>
      <c r="D58" s="381" t="s">
        <v>404</v>
      </c>
      <c r="E58" s="253">
        <f t="shared" si="5"/>
        <v>472600</v>
      </c>
      <c r="F58" s="283">
        <v>472600</v>
      </c>
      <c r="G58" s="260">
        <v>338000</v>
      </c>
      <c r="H58" s="260">
        <v>58600</v>
      </c>
      <c r="I58" s="261"/>
      <c r="J58" s="284">
        <f t="shared" si="7"/>
        <v>0</v>
      </c>
      <c r="K58" s="287"/>
      <c r="L58" s="260"/>
      <c r="M58" s="260"/>
      <c r="N58" s="260"/>
      <c r="O58" s="261"/>
      <c r="P58" s="257">
        <f t="shared" si="6"/>
        <v>472600</v>
      </c>
    </row>
    <row r="59" spans="1:16" ht="13.5" thickBot="1" x14ac:dyDescent="0.25">
      <c r="A59" s="22"/>
      <c r="B59" s="27" t="s">
        <v>405</v>
      </c>
      <c r="C59" s="27" t="s">
        <v>399</v>
      </c>
      <c r="D59" s="373" t="s">
        <v>406</v>
      </c>
      <c r="E59" s="253">
        <f t="shared" si="5"/>
        <v>1592100</v>
      </c>
      <c r="F59" s="283">
        <v>1592100</v>
      </c>
      <c r="G59" s="260">
        <v>1075000</v>
      </c>
      <c r="H59" s="260">
        <v>271100</v>
      </c>
      <c r="I59" s="261"/>
      <c r="J59" s="284">
        <f t="shared" si="7"/>
        <v>16100</v>
      </c>
      <c r="K59" s="285">
        <v>8100</v>
      </c>
      <c r="L59" s="260">
        <v>0</v>
      </c>
      <c r="M59" s="260">
        <v>8100</v>
      </c>
      <c r="N59" s="260">
        <v>8000</v>
      </c>
      <c r="O59" s="261">
        <v>8000</v>
      </c>
      <c r="P59" s="257">
        <f t="shared" si="6"/>
        <v>1608200</v>
      </c>
    </row>
    <row r="60" spans="1:16" ht="23.25" thickBot="1" x14ac:dyDescent="0.25">
      <c r="A60" s="47"/>
      <c r="B60" s="48" t="s">
        <v>407</v>
      </c>
      <c r="C60" s="48" t="s">
        <v>399</v>
      </c>
      <c r="D60" s="383" t="s">
        <v>408</v>
      </c>
      <c r="E60" s="268">
        <f t="shared" si="5"/>
        <v>66970</v>
      </c>
      <c r="F60" s="288">
        <v>66970</v>
      </c>
      <c r="G60" s="270">
        <v>0</v>
      </c>
      <c r="H60" s="289">
        <v>0</v>
      </c>
      <c r="I60" s="271"/>
      <c r="J60" s="284">
        <f t="shared" si="7"/>
        <v>0</v>
      </c>
      <c r="K60" s="290"/>
      <c r="L60" s="270"/>
      <c r="M60" s="270"/>
      <c r="N60" s="270"/>
      <c r="O60" s="271"/>
      <c r="P60" s="257">
        <f t="shared" si="6"/>
        <v>66970</v>
      </c>
    </row>
    <row r="61" spans="1:16" ht="23.25" thickBot="1" x14ac:dyDescent="0.25">
      <c r="A61" s="16"/>
      <c r="B61" s="56" t="s">
        <v>409</v>
      </c>
      <c r="C61" s="56"/>
      <c r="D61" s="384" t="s">
        <v>410</v>
      </c>
      <c r="E61" s="291">
        <f t="shared" ref="E61:O61" si="8">SUM(E62+E66+E67+E68+E69+E71)</f>
        <v>7487900</v>
      </c>
      <c r="F61" s="291">
        <f t="shared" si="8"/>
        <v>7487900</v>
      </c>
      <c r="G61" s="291">
        <f t="shared" si="8"/>
        <v>4320300</v>
      </c>
      <c r="H61" s="291">
        <f t="shared" si="8"/>
        <v>1372500</v>
      </c>
      <c r="I61" s="291">
        <f t="shared" si="8"/>
        <v>0</v>
      </c>
      <c r="J61" s="292">
        <f t="shared" si="8"/>
        <v>2100600</v>
      </c>
      <c r="K61" s="293">
        <f t="shared" si="8"/>
        <v>482500</v>
      </c>
      <c r="L61" s="293">
        <f t="shared" si="8"/>
        <v>45900</v>
      </c>
      <c r="M61" s="293">
        <f t="shared" si="8"/>
        <v>160300</v>
      </c>
      <c r="N61" s="293">
        <f t="shared" si="8"/>
        <v>1618100</v>
      </c>
      <c r="O61" s="293">
        <f t="shared" si="8"/>
        <v>1618100</v>
      </c>
      <c r="P61" s="244">
        <f t="shared" si="6"/>
        <v>9588500</v>
      </c>
    </row>
    <row r="62" spans="1:16" s="21" customFormat="1" ht="18.75" customHeight="1" thickBot="1" x14ac:dyDescent="0.25">
      <c r="A62" s="19"/>
      <c r="B62" s="54" t="s">
        <v>322</v>
      </c>
      <c r="C62" s="54" t="s">
        <v>323</v>
      </c>
      <c r="D62" s="387" t="s">
        <v>384</v>
      </c>
      <c r="E62" s="245">
        <f t="shared" ref="E62:E71" si="9">F62+I62</f>
        <v>792500</v>
      </c>
      <c r="F62" s="294">
        <v>792500</v>
      </c>
      <c r="G62" s="294">
        <v>553400</v>
      </c>
      <c r="H62" s="294">
        <v>64200</v>
      </c>
      <c r="I62" s="295"/>
      <c r="J62" s="249">
        <f>SUM(K62+N62)</f>
        <v>25000</v>
      </c>
      <c r="K62" s="296"/>
      <c r="L62" s="278"/>
      <c r="M62" s="278"/>
      <c r="N62" s="278">
        <v>25000</v>
      </c>
      <c r="O62" s="278">
        <v>25000</v>
      </c>
      <c r="P62" s="252">
        <f t="shared" si="6"/>
        <v>817500</v>
      </c>
    </row>
    <row r="63" spans="1:16" s="21" customFormat="1" ht="13.5" hidden="1" thickBot="1" x14ac:dyDescent="0.25">
      <c r="A63" s="58"/>
      <c r="B63" s="59"/>
      <c r="C63" s="59"/>
      <c r="D63" s="388"/>
      <c r="E63" s="253">
        <f t="shared" si="9"/>
        <v>0</v>
      </c>
      <c r="F63" s="255"/>
      <c r="G63" s="255"/>
      <c r="H63" s="255"/>
      <c r="I63" s="256"/>
      <c r="J63" s="249">
        <f>SUM(K63+N63)</f>
        <v>0</v>
      </c>
      <c r="K63" s="297"/>
      <c r="L63" s="266"/>
      <c r="M63" s="266"/>
      <c r="N63" s="266"/>
      <c r="O63" s="266"/>
      <c r="P63" s="252">
        <f t="shared" si="6"/>
        <v>0</v>
      </c>
    </row>
    <row r="64" spans="1:16" ht="13.5" hidden="1" thickBot="1" x14ac:dyDescent="0.25">
      <c r="A64" s="22"/>
      <c r="B64" s="2"/>
      <c r="D64" s="389"/>
      <c r="E64" s="253">
        <f t="shared" si="9"/>
        <v>0</v>
      </c>
      <c r="F64" s="298"/>
      <c r="G64" s="298"/>
      <c r="H64" s="298"/>
      <c r="I64" s="299"/>
      <c r="J64" s="300"/>
      <c r="K64" s="300"/>
      <c r="L64" s="300"/>
      <c r="M64" s="300"/>
      <c r="N64" s="300"/>
      <c r="O64" s="300"/>
      <c r="P64" s="300"/>
    </row>
    <row r="65" spans="1:16" s="21" customFormat="1" ht="23.25" hidden="1" thickBot="1" x14ac:dyDescent="0.25">
      <c r="A65" s="58"/>
      <c r="B65" s="61" t="s">
        <v>330</v>
      </c>
      <c r="C65" s="61"/>
      <c r="D65" s="390" t="s">
        <v>331</v>
      </c>
      <c r="E65" s="253">
        <f t="shared" si="9"/>
        <v>0</v>
      </c>
      <c r="F65" s="260"/>
      <c r="G65" s="260"/>
      <c r="H65" s="260"/>
      <c r="I65" s="261"/>
      <c r="J65" s="249">
        <f t="shared" ref="J65:J72" si="10">SUM(K65+N65)</f>
        <v>0</v>
      </c>
      <c r="K65" s="301"/>
      <c r="L65" s="302"/>
      <c r="M65" s="302"/>
      <c r="N65" s="302"/>
      <c r="O65" s="302"/>
      <c r="P65" s="252">
        <f t="shared" ref="P65:P72" si="11">SUM(E65+J65)</f>
        <v>0</v>
      </c>
    </row>
    <row r="66" spans="1:16" s="21" customFormat="1" ht="23.25" thickBot="1" x14ac:dyDescent="0.25">
      <c r="A66" s="58"/>
      <c r="B66" s="59" t="s">
        <v>411</v>
      </c>
      <c r="C66" s="59" t="s">
        <v>412</v>
      </c>
      <c r="D66" s="391" t="s">
        <v>413</v>
      </c>
      <c r="E66" s="253">
        <f t="shared" si="9"/>
        <v>80000</v>
      </c>
      <c r="F66" s="260">
        <v>80000</v>
      </c>
      <c r="G66" s="302"/>
      <c r="H66" s="302"/>
      <c r="I66" s="303"/>
      <c r="J66" s="249">
        <f t="shared" si="10"/>
        <v>0</v>
      </c>
      <c r="K66" s="297"/>
      <c r="L66" s="266"/>
      <c r="M66" s="266"/>
      <c r="N66" s="266"/>
      <c r="O66" s="266"/>
      <c r="P66" s="252">
        <f t="shared" si="11"/>
        <v>80000</v>
      </c>
    </row>
    <row r="67" spans="1:16" s="21" customFormat="1" ht="0.75" customHeight="1" thickBot="1" x14ac:dyDescent="0.25">
      <c r="A67" s="58"/>
      <c r="B67" s="59" t="s">
        <v>414</v>
      </c>
      <c r="C67" s="59"/>
      <c r="D67" s="388" t="s">
        <v>415</v>
      </c>
      <c r="E67" s="253">
        <f t="shared" si="9"/>
        <v>0</v>
      </c>
      <c r="F67" s="302"/>
      <c r="G67" s="302"/>
      <c r="H67" s="302"/>
      <c r="I67" s="303"/>
      <c r="J67" s="249">
        <f t="shared" si="10"/>
        <v>0</v>
      </c>
      <c r="K67" s="297"/>
      <c r="L67" s="266"/>
      <c r="M67" s="266"/>
      <c r="N67" s="266"/>
      <c r="O67" s="266"/>
      <c r="P67" s="252">
        <f t="shared" si="11"/>
        <v>0</v>
      </c>
    </row>
    <row r="68" spans="1:16" s="21" customFormat="1" ht="13.5" thickBot="1" x14ac:dyDescent="0.25">
      <c r="A68" s="58"/>
      <c r="B68" s="59">
        <v>130102</v>
      </c>
      <c r="C68" s="59" t="s">
        <v>416</v>
      </c>
      <c r="D68" s="392" t="s">
        <v>417</v>
      </c>
      <c r="E68" s="253">
        <f t="shared" si="9"/>
        <v>100000</v>
      </c>
      <c r="F68" s="260">
        <v>100000</v>
      </c>
      <c r="G68" s="260">
        <v>0</v>
      </c>
      <c r="H68" s="260">
        <v>0</v>
      </c>
      <c r="I68" s="261">
        <v>0</v>
      </c>
      <c r="J68" s="249">
        <f t="shared" si="10"/>
        <v>0</v>
      </c>
      <c r="K68" s="297"/>
      <c r="L68" s="266"/>
      <c r="M68" s="266"/>
      <c r="N68" s="266"/>
      <c r="O68" s="266"/>
      <c r="P68" s="252">
        <f t="shared" si="11"/>
        <v>100000</v>
      </c>
    </row>
    <row r="69" spans="1:16" s="21" customFormat="1" ht="23.25" thickBot="1" x14ac:dyDescent="0.25">
      <c r="A69" s="58"/>
      <c r="B69" s="59">
        <v>130107</v>
      </c>
      <c r="C69" s="59" t="s">
        <v>416</v>
      </c>
      <c r="D69" s="392" t="s">
        <v>418</v>
      </c>
      <c r="E69" s="253">
        <f t="shared" si="9"/>
        <v>5658500</v>
      </c>
      <c r="F69" s="260">
        <v>5658500</v>
      </c>
      <c r="G69" s="260">
        <v>3191500</v>
      </c>
      <c r="H69" s="260">
        <v>1257600</v>
      </c>
      <c r="I69" s="261">
        <v>0</v>
      </c>
      <c r="J69" s="249">
        <f t="shared" si="10"/>
        <v>2055400</v>
      </c>
      <c r="K69" s="297">
        <v>481300</v>
      </c>
      <c r="L69" s="266">
        <v>45900</v>
      </c>
      <c r="M69" s="266">
        <v>160300</v>
      </c>
      <c r="N69" s="266">
        <v>1574100</v>
      </c>
      <c r="O69" s="266">
        <v>1574100</v>
      </c>
      <c r="P69" s="252">
        <f t="shared" si="11"/>
        <v>7713900</v>
      </c>
    </row>
    <row r="70" spans="1:16" s="21" customFormat="1" ht="34.5" hidden="1" thickBot="1" x14ac:dyDescent="0.25">
      <c r="A70" s="58"/>
      <c r="B70" s="65"/>
      <c r="C70" s="65"/>
      <c r="D70" s="378" t="s">
        <v>355</v>
      </c>
      <c r="E70" s="253">
        <f t="shared" si="9"/>
        <v>0</v>
      </c>
      <c r="F70" s="273"/>
      <c r="G70" s="273"/>
      <c r="H70" s="273"/>
      <c r="I70" s="261"/>
      <c r="J70" s="249">
        <f t="shared" si="10"/>
        <v>0</v>
      </c>
      <c r="K70" s="304"/>
      <c r="L70" s="305"/>
      <c r="M70" s="305"/>
      <c r="N70" s="305"/>
      <c r="O70" s="305"/>
      <c r="P70" s="252">
        <f t="shared" si="11"/>
        <v>0</v>
      </c>
    </row>
    <row r="71" spans="1:16" s="21" customFormat="1" ht="13.5" thickBot="1" x14ac:dyDescent="0.25">
      <c r="A71" s="66"/>
      <c r="B71" s="65">
        <v>130110</v>
      </c>
      <c r="C71" s="65" t="s">
        <v>416</v>
      </c>
      <c r="D71" s="393" t="s">
        <v>419</v>
      </c>
      <c r="E71" s="268">
        <f t="shared" si="9"/>
        <v>856900</v>
      </c>
      <c r="F71" s="260">
        <v>856900</v>
      </c>
      <c r="G71" s="260">
        <v>575400</v>
      </c>
      <c r="H71" s="260">
        <v>50700</v>
      </c>
      <c r="I71" s="271">
        <v>0</v>
      </c>
      <c r="J71" s="249">
        <f t="shared" si="10"/>
        <v>20200</v>
      </c>
      <c r="K71" s="266">
        <v>1200</v>
      </c>
      <c r="L71" s="266">
        <v>0</v>
      </c>
      <c r="M71" s="266">
        <v>0</v>
      </c>
      <c r="N71" s="305">
        <v>19000</v>
      </c>
      <c r="O71" s="305">
        <v>19000</v>
      </c>
      <c r="P71" s="252">
        <f t="shared" si="11"/>
        <v>877100</v>
      </c>
    </row>
    <row r="72" spans="1:16" ht="23.25" thickBot="1" x14ac:dyDescent="0.25">
      <c r="A72" s="68"/>
      <c r="B72" s="17" t="s">
        <v>420</v>
      </c>
      <c r="C72" s="17"/>
      <c r="D72" s="394" t="s">
        <v>421</v>
      </c>
      <c r="E72" s="291">
        <f>SUM(E74+E75+E78+E81+E83+E85+E87+E89+E92+E97+E98+E100+E94+E101)</f>
        <v>149485600</v>
      </c>
      <c r="F72" s="291">
        <f>SUM(F74+F75+F78+F81+F83+F85+F87+F89+F92+F97+F98+F100+F94+F101)</f>
        <v>149485600</v>
      </c>
      <c r="G72" s="291">
        <f>SUM(G74+G75+G78+G81+G85+G87+G89+G92+G97+G100+G94+G101)</f>
        <v>95154800</v>
      </c>
      <c r="H72" s="291">
        <f>SUM(H74+H75+H78+H81+H83+H85+H87+H89+H92+H97+H98+H100+H94+H101)</f>
        <v>16090700</v>
      </c>
      <c r="I72" s="291">
        <f>SUM(I74+I75+I78+I81+I83+I85+I87+I89+I92+I97+I98+I100+I94)</f>
        <v>0</v>
      </c>
      <c r="J72" s="275">
        <f t="shared" si="10"/>
        <v>10591100</v>
      </c>
      <c r="K72" s="274">
        <f>SUM(K74+K75+K78+K81+K83+K85+K87+K89+K92+K97+K98+K100+K94)</f>
        <v>7227500</v>
      </c>
      <c r="L72" s="274">
        <f>SUM(L74+L75+L78+L81+L83+L85+L87+L89+L92+L97+L98+L100+L94)</f>
        <v>3262900</v>
      </c>
      <c r="M72" s="274">
        <f>SUM(M74+M75+M78+M81+M83+M85+M87+M89+M92+M97+M98+M100+M94)</f>
        <v>376500</v>
      </c>
      <c r="N72" s="274">
        <f>SUM(N74+N75+N78+N81+N83+N85+N87+N89+N92+N97+N98+N100+N94)</f>
        <v>3363600</v>
      </c>
      <c r="O72" s="274">
        <f>SUM(O74+O75+O78+O81+O83+O85+O87+O89+O92+O97+O98+O100+O94)</f>
        <v>3215100</v>
      </c>
      <c r="P72" s="275">
        <f t="shared" si="11"/>
        <v>160076700</v>
      </c>
    </row>
    <row r="73" spans="1:16" ht="23.25" thickBot="1" x14ac:dyDescent="0.25">
      <c r="A73" s="69"/>
      <c r="B73" s="17"/>
      <c r="C73" s="70"/>
      <c r="D73" s="395" t="s">
        <v>422</v>
      </c>
      <c r="E73" s="259">
        <f>SUM(E77+E80+E82+E84+E91+E93+E96+E99)</f>
        <v>103721800</v>
      </c>
      <c r="F73" s="259">
        <f>SUM(F77+F80+F82+F84+F91+F93+F96+F99)</f>
        <v>103721800</v>
      </c>
      <c r="G73" s="259">
        <f>SUM(G77+G80+G82+G84+G91+G93+G96+G99)</f>
        <v>84411000</v>
      </c>
      <c r="H73" s="259">
        <f>SUM(H77+H80+H82+H84+H91+H93+H96+H99)</f>
        <v>0</v>
      </c>
      <c r="I73" s="259">
        <f t="shared" ref="I73:P73" si="12">SUM(I77+I80+I84+I91+I93+I96+I99)</f>
        <v>0</v>
      </c>
      <c r="J73" s="259">
        <f t="shared" si="12"/>
        <v>0</v>
      </c>
      <c r="K73" s="259">
        <f t="shared" si="12"/>
        <v>0</v>
      </c>
      <c r="L73" s="259">
        <f t="shared" si="12"/>
        <v>0</v>
      </c>
      <c r="M73" s="259">
        <f t="shared" si="12"/>
        <v>0</v>
      </c>
      <c r="N73" s="259">
        <f t="shared" si="12"/>
        <v>0</v>
      </c>
      <c r="O73" s="259">
        <f t="shared" si="12"/>
        <v>0</v>
      </c>
      <c r="P73" s="259">
        <f t="shared" si="12"/>
        <v>88038300</v>
      </c>
    </row>
    <row r="74" spans="1:16" s="21" customFormat="1" ht="13.5" thickBot="1" x14ac:dyDescent="0.25">
      <c r="A74" s="72"/>
      <c r="B74" s="73" t="s">
        <v>322</v>
      </c>
      <c r="C74" s="20" t="s">
        <v>323</v>
      </c>
      <c r="D74" s="396" t="s">
        <v>423</v>
      </c>
      <c r="E74" s="276">
        <f t="shared" ref="E74:E100" si="13">F74+I74</f>
        <v>527600</v>
      </c>
      <c r="F74" s="278">
        <v>527600</v>
      </c>
      <c r="G74" s="278">
        <v>393400</v>
      </c>
      <c r="H74" s="278">
        <v>18700</v>
      </c>
      <c r="I74" s="279"/>
      <c r="J74" s="280">
        <f>SUM(K74+N74)</f>
        <v>0</v>
      </c>
      <c r="K74" s="281"/>
      <c r="L74" s="278"/>
      <c r="M74" s="278"/>
      <c r="N74" s="278"/>
      <c r="O74" s="279"/>
      <c r="P74" s="282">
        <f t="shared" ref="P74:P100" si="14">SUM(E74+J74)</f>
        <v>527600</v>
      </c>
    </row>
    <row r="75" spans="1:16" ht="18" customHeight="1" thickBot="1" x14ac:dyDescent="0.25">
      <c r="A75" s="33"/>
      <c r="B75" s="74" t="s">
        <v>424</v>
      </c>
      <c r="C75" s="23" t="s">
        <v>425</v>
      </c>
      <c r="D75" s="373" t="s">
        <v>426</v>
      </c>
      <c r="E75" s="253">
        <f t="shared" si="13"/>
        <v>50339370</v>
      </c>
      <c r="F75" s="255">
        <v>50339370</v>
      </c>
      <c r="G75" s="255">
        <v>33509600</v>
      </c>
      <c r="H75" s="255">
        <v>5783000</v>
      </c>
      <c r="I75" s="256"/>
      <c r="J75" s="284">
        <f>SUM(K75+N75)</f>
        <v>2767000</v>
      </c>
      <c r="K75" s="255">
        <v>2437000</v>
      </c>
      <c r="L75" s="255">
        <v>1052900</v>
      </c>
      <c r="M75" s="255">
        <v>122100</v>
      </c>
      <c r="N75" s="255">
        <v>330000</v>
      </c>
      <c r="O75" s="256">
        <v>330000</v>
      </c>
      <c r="P75" s="257">
        <f t="shared" si="14"/>
        <v>53106370</v>
      </c>
    </row>
    <row r="76" spans="1:16" ht="0.75" customHeight="1" thickBot="1" x14ac:dyDescent="0.25">
      <c r="A76" s="33"/>
      <c r="B76" s="74"/>
      <c r="C76" s="23"/>
      <c r="D76" s="397" t="s">
        <v>355</v>
      </c>
      <c r="E76" s="253">
        <f t="shared" si="13"/>
        <v>0</v>
      </c>
      <c r="F76" s="255"/>
      <c r="G76" s="255"/>
      <c r="H76" s="255"/>
      <c r="I76" s="256"/>
      <c r="J76" s="284">
        <f>SUM(K76+N76)</f>
        <v>0</v>
      </c>
      <c r="K76" s="286"/>
      <c r="L76" s="255"/>
      <c r="M76" s="255"/>
      <c r="N76" s="255"/>
      <c r="O76" s="256"/>
      <c r="P76" s="257">
        <f t="shared" si="14"/>
        <v>0</v>
      </c>
    </row>
    <row r="77" spans="1:16" ht="23.25" thickBot="1" x14ac:dyDescent="0.25">
      <c r="A77" s="33"/>
      <c r="B77" s="74"/>
      <c r="C77" s="23"/>
      <c r="D77" s="397" t="s">
        <v>422</v>
      </c>
      <c r="E77" s="253">
        <f t="shared" si="13"/>
        <v>32519600</v>
      </c>
      <c r="F77" s="255">
        <v>32519600</v>
      </c>
      <c r="G77" s="255">
        <v>26457000</v>
      </c>
      <c r="H77" s="255">
        <v>0</v>
      </c>
      <c r="I77" s="256"/>
      <c r="J77" s="284"/>
      <c r="K77" s="286"/>
      <c r="L77" s="255"/>
      <c r="M77" s="255"/>
      <c r="N77" s="255"/>
      <c r="O77" s="256"/>
      <c r="P77" s="257">
        <f t="shared" si="14"/>
        <v>32519600</v>
      </c>
    </row>
    <row r="78" spans="1:16" ht="13.5" thickBot="1" x14ac:dyDescent="0.25">
      <c r="A78" s="33"/>
      <c r="B78" s="74" t="s">
        <v>427</v>
      </c>
      <c r="C78" s="23" t="s">
        <v>425</v>
      </c>
      <c r="D78" s="373" t="s">
        <v>428</v>
      </c>
      <c r="E78" s="253">
        <f t="shared" si="13"/>
        <v>34108400</v>
      </c>
      <c r="F78" s="255">
        <v>34108400</v>
      </c>
      <c r="G78" s="255">
        <v>22129720</v>
      </c>
      <c r="H78" s="255">
        <v>4017100</v>
      </c>
      <c r="I78" s="256"/>
      <c r="J78" s="284">
        <f>SUM(K78+N78)</f>
        <v>1678100</v>
      </c>
      <c r="K78" s="255">
        <v>282800</v>
      </c>
      <c r="L78" s="255">
        <v>5100</v>
      </c>
      <c r="M78" s="255">
        <v>14400</v>
      </c>
      <c r="N78" s="255">
        <v>1395300</v>
      </c>
      <c r="O78" s="256">
        <v>1370000</v>
      </c>
      <c r="P78" s="257">
        <f t="shared" si="14"/>
        <v>35786500</v>
      </c>
    </row>
    <row r="79" spans="1:16" ht="34.5" hidden="1" thickBot="1" x14ac:dyDescent="0.25">
      <c r="A79" s="33"/>
      <c r="B79" s="74"/>
      <c r="C79" s="23"/>
      <c r="D79" s="397" t="s">
        <v>355</v>
      </c>
      <c r="E79" s="253">
        <f t="shared" si="13"/>
        <v>0</v>
      </c>
      <c r="F79" s="255"/>
      <c r="G79" s="255"/>
      <c r="H79" s="255"/>
      <c r="I79" s="256"/>
      <c r="J79" s="284">
        <f>SUM(K79+N79)</f>
        <v>0</v>
      </c>
      <c r="K79" s="286"/>
      <c r="L79" s="255"/>
      <c r="M79" s="255"/>
      <c r="N79" s="255"/>
      <c r="O79" s="256"/>
      <c r="P79" s="257">
        <f t="shared" si="14"/>
        <v>0</v>
      </c>
    </row>
    <row r="80" spans="1:16" ht="23.25" thickBot="1" x14ac:dyDescent="0.25">
      <c r="A80" s="33"/>
      <c r="B80" s="74"/>
      <c r="C80" s="23"/>
      <c r="D80" s="397" t="s">
        <v>422</v>
      </c>
      <c r="E80" s="253">
        <f t="shared" si="13"/>
        <v>23234400</v>
      </c>
      <c r="F80" s="255">
        <v>23234400</v>
      </c>
      <c r="G80" s="255">
        <v>18904300</v>
      </c>
      <c r="H80" s="255">
        <v>0</v>
      </c>
      <c r="I80" s="256"/>
      <c r="J80" s="284"/>
      <c r="K80" s="286"/>
      <c r="L80" s="255"/>
      <c r="M80" s="255"/>
      <c r="N80" s="255"/>
      <c r="O80" s="256"/>
      <c r="P80" s="257">
        <f t="shared" si="14"/>
        <v>23234400</v>
      </c>
    </row>
    <row r="81" spans="1:16" ht="13.5" thickBot="1" x14ac:dyDescent="0.25">
      <c r="A81" s="33"/>
      <c r="B81" s="74" t="s">
        <v>429</v>
      </c>
      <c r="C81" s="23" t="s">
        <v>430</v>
      </c>
      <c r="D81" s="398" t="s">
        <v>431</v>
      </c>
      <c r="E81" s="253">
        <f t="shared" si="13"/>
        <v>18883900</v>
      </c>
      <c r="F81" s="255">
        <v>18883900</v>
      </c>
      <c r="G81" s="255">
        <v>12822900</v>
      </c>
      <c r="H81" s="255">
        <v>2270400</v>
      </c>
      <c r="I81" s="256"/>
      <c r="J81" s="284">
        <f>SUM(K81+N81)</f>
        <v>95000</v>
      </c>
      <c r="K81" s="255">
        <v>95000</v>
      </c>
      <c r="L81" s="255">
        <v>1500</v>
      </c>
      <c r="M81" s="255">
        <v>0</v>
      </c>
      <c r="N81" s="261"/>
      <c r="O81" s="261"/>
      <c r="P81" s="257">
        <f t="shared" si="14"/>
        <v>18978900</v>
      </c>
    </row>
    <row r="82" spans="1:16" ht="22.5" customHeight="1" thickBot="1" x14ac:dyDescent="0.25">
      <c r="A82" s="33"/>
      <c r="B82" s="74"/>
      <c r="C82" s="23"/>
      <c r="D82" s="397" t="s">
        <v>422</v>
      </c>
      <c r="E82" s="253">
        <f t="shared" si="13"/>
        <v>15683500</v>
      </c>
      <c r="F82" s="255">
        <v>15683500</v>
      </c>
      <c r="G82" s="255">
        <v>12796100</v>
      </c>
      <c r="H82" s="255">
        <v>0</v>
      </c>
      <c r="I82" s="256"/>
      <c r="J82" s="284">
        <f>SUM(K82+N82)</f>
        <v>0</v>
      </c>
      <c r="K82" s="258"/>
      <c r="L82" s="255"/>
      <c r="M82" s="255"/>
      <c r="N82" s="260"/>
      <c r="O82" s="261"/>
      <c r="P82" s="257">
        <f t="shared" si="14"/>
        <v>15683500</v>
      </c>
    </row>
    <row r="83" spans="1:16" ht="23.25" hidden="1" thickBot="1" x14ac:dyDescent="0.25">
      <c r="A83" s="33"/>
      <c r="B83" s="74" t="s">
        <v>432</v>
      </c>
      <c r="C83" s="23"/>
      <c r="D83" s="398" t="s">
        <v>435</v>
      </c>
      <c r="E83" s="253">
        <f t="shared" si="13"/>
        <v>0</v>
      </c>
      <c r="F83" s="255"/>
      <c r="G83" s="255"/>
      <c r="H83" s="255"/>
      <c r="I83" s="256"/>
      <c r="J83" s="284">
        <f>SUM(K83+N83)</f>
        <v>0</v>
      </c>
      <c r="K83" s="306"/>
      <c r="L83" s="307"/>
      <c r="M83" s="307"/>
      <c r="N83" s="260"/>
      <c r="O83" s="261"/>
      <c r="P83" s="257">
        <f t="shared" si="14"/>
        <v>0</v>
      </c>
    </row>
    <row r="84" spans="1:16" ht="23.25" hidden="1" thickBot="1" x14ac:dyDescent="0.25">
      <c r="A84" s="33"/>
      <c r="B84" s="74"/>
      <c r="C84" s="23"/>
      <c r="D84" s="397" t="s">
        <v>422</v>
      </c>
      <c r="E84" s="253">
        <f t="shared" si="13"/>
        <v>0</v>
      </c>
      <c r="F84" s="255"/>
      <c r="G84" s="255"/>
      <c r="H84" s="255"/>
      <c r="I84" s="256"/>
      <c r="J84" s="284"/>
      <c r="K84" s="306"/>
      <c r="L84" s="307"/>
      <c r="M84" s="307"/>
      <c r="N84" s="260"/>
      <c r="O84" s="261"/>
      <c r="P84" s="257">
        <f t="shared" si="14"/>
        <v>0</v>
      </c>
    </row>
    <row r="85" spans="1:16" ht="23.25" thickBot="1" x14ac:dyDescent="0.25">
      <c r="A85" s="33"/>
      <c r="B85" s="74" t="s">
        <v>436</v>
      </c>
      <c r="C85" s="23" t="s">
        <v>437</v>
      </c>
      <c r="D85" s="381" t="s">
        <v>438</v>
      </c>
      <c r="E85" s="253">
        <f t="shared" si="13"/>
        <v>0</v>
      </c>
      <c r="F85" s="255">
        <v>0</v>
      </c>
      <c r="G85" s="255">
        <v>0</v>
      </c>
      <c r="H85" s="255">
        <v>0</v>
      </c>
      <c r="I85" s="256"/>
      <c r="J85" s="284">
        <f>SUM(K85+N85)</f>
        <v>0</v>
      </c>
      <c r="K85" s="286">
        <v>0</v>
      </c>
      <c r="L85" s="255">
        <v>0</v>
      </c>
      <c r="M85" s="255">
        <v>0</v>
      </c>
      <c r="N85" s="260">
        <v>0</v>
      </c>
      <c r="O85" s="261"/>
      <c r="P85" s="257">
        <f t="shared" si="14"/>
        <v>0</v>
      </c>
    </row>
    <row r="86" spans="1:16" ht="33.75" hidden="1" customHeight="1" x14ac:dyDescent="0.2">
      <c r="A86" s="33"/>
      <c r="B86" s="74"/>
      <c r="C86" s="23"/>
      <c r="D86" s="397" t="s">
        <v>355</v>
      </c>
      <c r="E86" s="253">
        <f t="shared" si="13"/>
        <v>0</v>
      </c>
      <c r="F86" s="255"/>
      <c r="G86" s="255"/>
      <c r="H86" s="255"/>
      <c r="I86" s="256"/>
      <c r="J86" s="284">
        <f>SUM(K86+N86)</f>
        <v>0</v>
      </c>
      <c r="K86" s="286"/>
      <c r="L86" s="255"/>
      <c r="M86" s="255"/>
      <c r="N86" s="260"/>
      <c r="O86" s="261"/>
      <c r="P86" s="257">
        <f t="shared" si="14"/>
        <v>0</v>
      </c>
    </row>
    <row r="87" spans="1:16" ht="22.5" hidden="1" customHeight="1" x14ac:dyDescent="0.2">
      <c r="A87" s="33"/>
      <c r="B87" s="75" t="s">
        <v>439</v>
      </c>
      <c r="C87" s="59"/>
      <c r="D87" s="388" t="s">
        <v>440</v>
      </c>
      <c r="E87" s="253">
        <f t="shared" si="13"/>
        <v>0</v>
      </c>
      <c r="F87" s="255"/>
      <c r="G87" s="255"/>
      <c r="H87" s="255"/>
      <c r="I87" s="256"/>
      <c r="J87" s="284">
        <f>SUM(K87+N87)</f>
        <v>0</v>
      </c>
      <c r="K87" s="286"/>
      <c r="L87" s="255"/>
      <c r="M87" s="255"/>
      <c r="N87" s="260"/>
      <c r="O87" s="261"/>
      <c r="P87" s="257">
        <f t="shared" si="14"/>
        <v>0</v>
      </c>
    </row>
    <row r="88" spans="1:16" ht="22.5" hidden="1" customHeight="1" x14ac:dyDescent="0.2">
      <c r="A88" s="33"/>
      <c r="B88" s="75"/>
      <c r="C88" s="59"/>
      <c r="D88" s="397" t="s">
        <v>422</v>
      </c>
      <c r="E88" s="253">
        <f t="shared" si="13"/>
        <v>0</v>
      </c>
      <c r="F88" s="255"/>
      <c r="G88" s="255"/>
      <c r="H88" s="255"/>
      <c r="I88" s="256"/>
      <c r="J88" s="284"/>
      <c r="K88" s="286"/>
      <c r="L88" s="255"/>
      <c r="M88" s="255"/>
      <c r="N88" s="260"/>
      <c r="O88" s="261"/>
      <c r="P88" s="257">
        <f t="shared" si="14"/>
        <v>0</v>
      </c>
    </row>
    <row r="89" spans="1:16" ht="13.5" thickBot="1" x14ac:dyDescent="0.25">
      <c r="A89" s="33"/>
      <c r="B89" s="74" t="s">
        <v>441</v>
      </c>
      <c r="C89" s="23" t="s">
        <v>442</v>
      </c>
      <c r="D89" s="373" t="s">
        <v>443</v>
      </c>
      <c r="E89" s="253">
        <f t="shared" si="13"/>
        <v>4838540</v>
      </c>
      <c r="F89" s="255">
        <v>4838540</v>
      </c>
      <c r="G89" s="255">
        <v>3417400</v>
      </c>
      <c r="H89" s="255">
        <v>399800</v>
      </c>
      <c r="I89" s="256"/>
      <c r="J89" s="284">
        <f>SUM(K89+N89)</f>
        <v>3994700</v>
      </c>
      <c r="K89" s="255">
        <v>3871500</v>
      </c>
      <c r="L89" s="255">
        <v>2049600</v>
      </c>
      <c r="M89" s="255">
        <v>194700</v>
      </c>
      <c r="N89" s="260">
        <v>123200</v>
      </c>
      <c r="O89" s="261"/>
      <c r="P89" s="257">
        <f t="shared" si="14"/>
        <v>8833240</v>
      </c>
    </row>
    <row r="90" spans="1:16" ht="34.5" hidden="1" thickBot="1" x14ac:dyDescent="0.25">
      <c r="A90" s="33"/>
      <c r="B90" s="74"/>
      <c r="C90" s="23"/>
      <c r="D90" s="397" t="s">
        <v>355</v>
      </c>
      <c r="E90" s="253">
        <f t="shared" si="13"/>
        <v>0</v>
      </c>
      <c r="F90" s="255"/>
      <c r="G90" s="255"/>
      <c r="H90" s="255"/>
      <c r="I90" s="256"/>
      <c r="J90" s="284">
        <f>SUM(K90+N90)</f>
        <v>0</v>
      </c>
      <c r="K90" s="286"/>
      <c r="L90" s="255"/>
      <c r="M90" s="255"/>
      <c r="N90" s="260"/>
      <c r="O90" s="261"/>
      <c r="P90" s="257">
        <f t="shared" si="14"/>
        <v>0</v>
      </c>
    </row>
    <row r="91" spans="1:16" ht="23.25" thickBot="1" x14ac:dyDescent="0.25">
      <c r="A91" s="33"/>
      <c r="B91" s="74"/>
      <c r="C91" s="23"/>
      <c r="D91" s="397" t="s">
        <v>422</v>
      </c>
      <c r="E91" s="253">
        <f t="shared" si="13"/>
        <v>4194000</v>
      </c>
      <c r="F91" s="255">
        <v>4194000</v>
      </c>
      <c r="G91" s="255">
        <v>3405900</v>
      </c>
      <c r="H91" s="255">
        <v>0</v>
      </c>
      <c r="I91" s="256"/>
      <c r="J91" s="284"/>
      <c r="K91" s="286"/>
      <c r="L91" s="255"/>
      <c r="M91" s="255"/>
      <c r="N91" s="260"/>
      <c r="O91" s="261"/>
      <c r="P91" s="257">
        <f t="shared" si="14"/>
        <v>4194000</v>
      </c>
    </row>
    <row r="92" spans="1:16" ht="13.5" thickBot="1" x14ac:dyDescent="0.25">
      <c r="A92" s="33"/>
      <c r="B92" s="74" t="s">
        <v>444</v>
      </c>
      <c r="C92" s="23" t="s">
        <v>445</v>
      </c>
      <c r="D92" s="367" t="s">
        <v>446</v>
      </c>
      <c r="E92" s="253">
        <f t="shared" si="13"/>
        <v>120500</v>
      </c>
      <c r="F92" s="255">
        <v>120500</v>
      </c>
      <c r="G92" s="255">
        <v>91300</v>
      </c>
      <c r="H92" s="255">
        <v>0</v>
      </c>
      <c r="I92" s="256"/>
      <c r="J92" s="284">
        <f>SUM(K92+N92)</f>
        <v>0</v>
      </c>
      <c r="K92" s="286">
        <v>0</v>
      </c>
      <c r="L92" s="255">
        <v>0</v>
      </c>
      <c r="M92" s="255">
        <v>0</v>
      </c>
      <c r="N92" s="260">
        <v>0</v>
      </c>
      <c r="O92" s="261"/>
      <c r="P92" s="257">
        <f t="shared" si="14"/>
        <v>120500</v>
      </c>
    </row>
    <row r="93" spans="1:16" ht="23.25" thickBot="1" x14ac:dyDescent="0.25">
      <c r="A93" s="33"/>
      <c r="B93" s="74"/>
      <c r="C93" s="23"/>
      <c r="D93" s="397" t="s">
        <v>422</v>
      </c>
      <c r="E93" s="253">
        <f t="shared" si="13"/>
        <v>112400</v>
      </c>
      <c r="F93" s="255">
        <v>112400</v>
      </c>
      <c r="G93" s="255">
        <v>91300</v>
      </c>
      <c r="H93" s="255">
        <v>0</v>
      </c>
      <c r="I93" s="256"/>
      <c r="J93" s="284"/>
      <c r="K93" s="286"/>
      <c r="L93" s="255"/>
      <c r="M93" s="255"/>
      <c r="N93" s="260"/>
      <c r="O93" s="261"/>
      <c r="P93" s="257">
        <f t="shared" si="14"/>
        <v>112400</v>
      </c>
    </row>
    <row r="94" spans="1:16" ht="13.5" thickBot="1" x14ac:dyDescent="0.25">
      <c r="A94" s="33"/>
      <c r="B94" s="74" t="s">
        <v>447</v>
      </c>
      <c r="C94" s="23" t="s">
        <v>448</v>
      </c>
      <c r="D94" s="399" t="s">
        <v>449</v>
      </c>
      <c r="E94" s="253">
        <f t="shared" si="13"/>
        <v>33524050</v>
      </c>
      <c r="F94" s="255">
        <v>33524050</v>
      </c>
      <c r="G94" s="255">
        <v>21263390</v>
      </c>
      <c r="H94" s="255">
        <v>3382500</v>
      </c>
      <c r="I94" s="256"/>
      <c r="J94" s="284">
        <f>SUM(K94+N94)</f>
        <v>2044200</v>
      </c>
      <c r="K94" s="255">
        <v>529100</v>
      </c>
      <c r="L94" s="255">
        <v>147000</v>
      </c>
      <c r="M94" s="255">
        <v>43600</v>
      </c>
      <c r="N94" s="260">
        <v>1515100</v>
      </c>
      <c r="O94" s="261">
        <v>1515100</v>
      </c>
      <c r="P94" s="257">
        <f t="shared" si="14"/>
        <v>35568250</v>
      </c>
    </row>
    <row r="95" spans="1:16" ht="34.5" hidden="1" thickBot="1" x14ac:dyDescent="0.25">
      <c r="A95" s="33"/>
      <c r="B95" s="74"/>
      <c r="C95" s="23"/>
      <c r="D95" s="397" t="s">
        <v>355</v>
      </c>
      <c r="E95" s="253">
        <f t="shared" si="13"/>
        <v>0</v>
      </c>
      <c r="F95" s="255"/>
      <c r="G95" s="255"/>
      <c r="H95" s="255"/>
      <c r="I95" s="256"/>
      <c r="J95" s="284">
        <f>SUM(K95+N95)</f>
        <v>0</v>
      </c>
      <c r="K95" s="286"/>
      <c r="L95" s="255"/>
      <c r="M95" s="255"/>
      <c r="N95" s="260"/>
      <c r="O95" s="261"/>
      <c r="P95" s="257">
        <f t="shared" si="14"/>
        <v>0</v>
      </c>
    </row>
    <row r="96" spans="1:16" ht="23.25" thickBot="1" x14ac:dyDescent="0.25">
      <c r="A96" s="33"/>
      <c r="B96" s="74"/>
      <c r="C96" s="23"/>
      <c r="D96" s="397" t="s">
        <v>422</v>
      </c>
      <c r="E96" s="253">
        <f t="shared" si="13"/>
        <v>26125700</v>
      </c>
      <c r="F96" s="255">
        <v>26125700</v>
      </c>
      <c r="G96" s="255">
        <v>21240000</v>
      </c>
      <c r="H96" s="255">
        <v>0</v>
      </c>
      <c r="I96" s="256"/>
      <c r="J96" s="284"/>
      <c r="K96" s="286"/>
      <c r="L96" s="255"/>
      <c r="M96" s="255"/>
      <c r="N96" s="260"/>
      <c r="O96" s="261"/>
      <c r="P96" s="257">
        <f t="shared" si="14"/>
        <v>26125700</v>
      </c>
    </row>
    <row r="97" spans="1:16" ht="13.5" thickBot="1" x14ac:dyDescent="0.25">
      <c r="A97" s="33"/>
      <c r="B97" s="74" t="s">
        <v>450</v>
      </c>
      <c r="C97" s="23" t="s">
        <v>451</v>
      </c>
      <c r="D97" s="367" t="s">
        <v>452</v>
      </c>
      <c r="E97" s="253">
        <f t="shared" si="13"/>
        <v>6839240</v>
      </c>
      <c r="F97" s="255">
        <v>6839240</v>
      </c>
      <c r="G97" s="255">
        <v>1527090</v>
      </c>
      <c r="H97" s="255">
        <v>219200</v>
      </c>
      <c r="I97" s="256"/>
      <c r="J97" s="284">
        <f>SUM(K97+N97)</f>
        <v>12100</v>
      </c>
      <c r="K97" s="286">
        <v>12100</v>
      </c>
      <c r="L97" s="255">
        <v>6800</v>
      </c>
      <c r="M97" s="255">
        <v>1700</v>
      </c>
      <c r="N97" s="260"/>
      <c r="O97" s="261"/>
      <c r="P97" s="257">
        <f t="shared" si="14"/>
        <v>6851340</v>
      </c>
    </row>
    <row r="98" spans="1:16" ht="34.5" hidden="1" thickBot="1" x14ac:dyDescent="0.25">
      <c r="A98" s="33"/>
      <c r="B98" s="74" t="s">
        <v>453</v>
      </c>
      <c r="C98" s="23"/>
      <c r="D98" s="381" t="s">
        <v>454</v>
      </c>
      <c r="E98" s="253">
        <f t="shared" si="13"/>
        <v>0</v>
      </c>
      <c r="F98" s="255"/>
      <c r="G98" s="255"/>
      <c r="H98" s="255"/>
      <c r="I98" s="256"/>
      <c r="J98" s="284">
        <f>SUM(K98+N98)</f>
        <v>0</v>
      </c>
      <c r="K98" s="287"/>
      <c r="L98" s="260"/>
      <c r="M98" s="260"/>
      <c r="N98" s="260"/>
      <c r="O98" s="261"/>
      <c r="P98" s="257">
        <f t="shared" si="14"/>
        <v>0</v>
      </c>
    </row>
    <row r="99" spans="1:16" ht="23.25" thickBot="1" x14ac:dyDescent="0.25">
      <c r="A99" s="33"/>
      <c r="B99" s="74"/>
      <c r="C99" s="23"/>
      <c r="D99" s="397" t="s">
        <v>422</v>
      </c>
      <c r="E99" s="253">
        <f t="shared" si="13"/>
        <v>1852200</v>
      </c>
      <c r="F99" s="255">
        <v>1852200</v>
      </c>
      <c r="G99" s="255">
        <v>1516400</v>
      </c>
      <c r="H99" s="255">
        <v>0</v>
      </c>
      <c r="I99" s="256"/>
      <c r="J99" s="284"/>
      <c r="K99" s="287"/>
      <c r="L99" s="260"/>
      <c r="M99" s="260"/>
      <c r="N99" s="260"/>
      <c r="O99" s="261"/>
      <c r="P99" s="257">
        <f t="shared" si="14"/>
        <v>1852200</v>
      </c>
    </row>
    <row r="100" spans="1:16" ht="13.5" customHeight="1" thickBot="1" x14ac:dyDescent="0.25">
      <c r="A100" s="33"/>
      <c r="B100" s="74" t="s">
        <v>455</v>
      </c>
      <c r="C100" s="23" t="s">
        <v>445</v>
      </c>
      <c r="D100" s="381" t="s">
        <v>456</v>
      </c>
      <c r="E100" s="253">
        <f t="shared" si="13"/>
        <v>199000</v>
      </c>
      <c r="F100" s="255">
        <v>199000</v>
      </c>
      <c r="G100" s="255"/>
      <c r="H100" s="255"/>
      <c r="I100" s="256"/>
      <c r="J100" s="284">
        <f>SUM(K100+N100)</f>
        <v>0</v>
      </c>
      <c r="K100" s="287"/>
      <c r="L100" s="260"/>
      <c r="M100" s="260"/>
      <c r="N100" s="260"/>
      <c r="O100" s="261"/>
      <c r="P100" s="257">
        <f t="shared" si="14"/>
        <v>199000</v>
      </c>
    </row>
    <row r="101" spans="1:16" ht="12.6" customHeight="1" thickBot="1" x14ac:dyDescent="0.25">
      <c r="A101" s="77"/>
      <c r="B101" s="78" t="s">
        <v>78</v>
      </c>
      <c r="C101" s="48" t="s">
        <v>375</v>
      </c>
      <c r="D101" s="383" t="s">
        <v>380</v>
      </c>
      <c r="E101" s="253">
        <f>F101+I101</f>
        <v>105000</v>
      </c>
      <c r="F101" s="308">
        <v>105000</v>
      </c>
      <c r="G101" s="308"/>
      <c r="H101" s="308"/>
      <c r="I101" s="309"/>
      <c r="J101" s="284">
        <f>SUM(K101+N101)</f>
        <v>0</v>
      </c>
      <c r="K101" s="290"/>
      <c r="L101" s="270"/>
      <c r="M101" s="270"/>
      <c r="N101" s="270"/>
      <c r="O101" s="271"/>
      <c r="P101" s="257">
        <f>SUM(E101+J101)</f>
        <v>105000</v>
      </c>
    </row>
    <row r="102" spans="1:16" ht="23.25" thickBot="1" x14ac:dyDescent="0.25">
      <c r="A102" s="79"/>
      <c r="B102" s="80" t="s">
        <v>457</v>
      </c>
      <c r="C102" s="80"/>
      <c r="D102" s="400" t="s">
        <v>458</v>
      </c>
      <c r="E102" s="293">
        <f t="shared" ref="E102:P102" si="15">SUM(E103+E104+E106+E108+E110+E112+E114+E116+E118+E120+E122+E124+E126+E128+E130+E132+E134+E136+E138+E140+E142+E144+E146+E148+E152+E155+E157+E158+E159+E161+E163+E165+E167+E169+E171+E173+E164+E160+E162+E151+E153)</f>
        <v>258822423</v>
      </c>
      <c r="F102" s="293">
        <f t="shared" si="15"/>
        <v>258822423</v>
      </c>
      <c r="G102" s="293">
        <f t="shared" si="15"/>
        <v>12135220</v>
      </c>
      <c r="H102" s="293">
        <f t="shared" si="15"/>
        <v>1111300</v>
      </c>
      <c r="I102" s="293">
        <f t="shared" si="15"/>
        <v>0</v>
      </c>
      <c r="J102" s="293">
        <f t="shared" si="15"/>
        <v>601500</v>
      </c>
      <c r="K102" s="293">
        <f t="shared" si="15"/>
        <v>38000</v>
      </c>
      <c r="L102" s="293">
        <f t="shared" si="15"/>
        <v>7000</v>
      </c>
      <c r="M102" s="293">
        <f t="shared" si="15"/>
        <v>8500</v>
      </c>
      <c r="N102" s="293">
        <f t="shared" si="15"/>
        <v>563500</v>
      </c>
      <c r="O102" s="293">
        <f t="shared" si="15"/>
        <v>563500</v>
      </c>
      <c r="P102" s="293">
        <f t="shared" si="15"/>
        <v>259423923</v>
      </c>
    </row>
    <row r="103" spans="1:16" s="21" customFormat="1" ht="13.5" thickBot="1" x14ac:dyDescent="0.25">
      <c r="A103" s="19"/>
      <c r="B103" s="54" t="s">
        <v>322</v>
      </c>
      <c r="C103" s="54" t="s">
        <v>323</v>
      </c>
      <c r="D103" s="386" t="s">
        <v>423</v>
      </c>
      <c r="E103" s="245">
        <f t="shared" ref="E103:E173" si="16">F103+I103</f>
        <v>9192200</v>
      </c>
      <c r="F103" s="294">
        <v>9192200</v>
      </c>
      <c r="G103" s="294">
        <v>7083000</v>
      </c>
      <c r="H103" s="294">
        <v>226800</v>
      </c>
      <c r="I103" s="295"/>
      <c r="J103" s="249">
        <f t="shared" ref="J103:J149" si="17">SUM(K103+N103)</f>
        <v>92500</v>
      </c>
      <c r="K103" s="296"/>
      <c r="L103" s="278"/>
      <c r="M103" s="278"/>
      <c r="N103" s="278">
        <v>92500</v>
      </c>
      <c r="O103" s="278">
        <v>92500</v>
      </c>
      <c r="P103" s="252">
        <f t="shared" ref="P103:P190" si="18">SUM(E103+J103)</f>
        <v>9284700</v>
      </c>
    </row>
    <row r="104" spans="1:16" ht="13.5" thickBot="1" x14ac:dyDescent="0.25">
      <c r="A104" s="22"/>
      <c r="B104" s="27" t="s">
        <v>459</v>
      </c>
      <c r="C104" s="27" t="s">
        <v>386</v>
      </c>
      <c r="D104" s="373" t="s">
        <v>460</v>
      </c>
      <c r="E104" s="253">
        <f t="shared" si="16"/>
        <v>751691</v>
      </c>
      <c r="F104" s="260">
        <v>751691</v>
      </c>
      <c r="G104" s="260"/>
      <c r="H104" s="260"/>
      <c r="I104" s="261"/>
      <c r="J104" s="257">
        <f t="shared" si="17"/>
        <v>0</v>
      </c>
      <c r="K104" s="262"/>
      <c r="L104" s="260"/>
      <c r="M104" s="260"/>
      <c r="N104" s="260"/>
      <c r="O104" s="260"/>
      <c r="P104" s="244">
        <f t="shared" si="18"/>
        <v>751691</v>
      </c>
    </row>
    <row r="105" spans="1:16" ht="69.599999999999994" customHeight="1" thickBot="1" x14ac:dyDescent="0.25">
      <c r="A105" s="22"/>
      <c r="B105" s="27"/>
      <c r="C105" s="27"/>
      <c r="D105" s="373" t="s">
        <v>461</v>
      </c>
      <c r="E105" s="253">
        <f t="shared" si="16"/>
        <v>751691</v>
      </c>
      <c r="F105" s="255">
        <v>751691</v>
      </c>
      <c r="G105" s="260"/>
      <c r="H105" s="260"/>
      <c r="I105" s="261"/>
      <c r="J105" s="257">
        <f t="shared" si="17"/>
        <v>0</v>
      </c>
      <c r="K105" s="262"/>
      <c r="L105" s="260"/>
      <c r="M105" s="260"/>
      <c r="N105" s="260"/>
      <c r="O105" s="260"/>
      <c r="P105" s="244">
        <f t="shared" si="18"/>
        <v>751691</v>
      </c>
    </row>
    <row r="106" spans="1:16" ht="105" customHeight="1" thickBot="1" x14ac:dyDescent="0.25">
      <c r="A106" s="22"/>
      <c r="B106" s="39" t="s">
        <v>462</v>
      </c>
      <c r="C106" s="39" t="s">
        <v>333</v>
      </c>
      <c r="D106" s="401" t="s">
        <v>463</v>
      </c>
      <c r="E106" s="253">
        <f t="shared" si="16"/>
        <v>23500000</v>
      </c>
      <c r="F106" s="260">
        <v>23500000</v>
      </c>
      <c r="G106" s="260"/>
      <c r="H106" s="260"/>
      <c r="I106" s="261"/>
      <c r="J106" s="257">
        <f t="shared" si="17"/>
        <v>0</v>
      </c>
      <c r="K106" s="262"/>
      <c r="L106" s="260"/>
      <c r="M106" s="260"/>
      <c r="N106" s="260"/>
      <c r="O106" s="260"/>
      <c r="P106" s="244">
        <f t="shared" si="18"/>
        <v>23500000</v>
      </c>
    </row>
    <row r="107" spans="1:16" ht="48" customHeight="1" thickBot="1" x14ac:dyDescent="0.25">
      <c r="A107" s="22"/>
      <c r="B107" s="39"/>
      <c r="C107" s="39"/>
      <c r="D107" s="373" t="s">
        <v>0</v>
      </c>
      <c r="E107" s="253">
        <f t="shared" si="16"/>
        <v>23500000</v>
      </c>
      <c r="F107" s="260">
        <v>23500000</v>
      </c>
      <c r="G107" s="260"/>
      <c r="H107" s="260"/>
      <c r="I107" s="261"/>
      <c r="J107" s="257">
        <f t="shared" si="17"/>
        <v>0</v>
      </c>
      <c r="K107" s="262"/>
      <c r="L107" s="260"/>
      <c r="M107" s="260"/>
      <c r="N107" s="260"/>
      <c r="O107" s="260"/>
      <c r="P107" s="244">
        <f t="shared" si="18"/>
        <v>23500000</v>
      </c>
    </row>
    <row r="108" spans="1:16" ht="99.75" customHeight="1" thickBot="1" x14ac:dyDescent="0.25">
      <c r="A108" s="22"/>
      <c r="B108" s="39" t="s">
        <v>1</v>
      </c>
      <c r="C108" s="39" t="s">
        <v>333</v>
      </c>
      <c r="D108" s="402" t="s">
        <v>2</v>
      </c>
      <c r="E108" s="253">
        <f t="shared" si="16"/>
        <v>130711</v>
      </c>
      <c r="F108" s="260">
        <v>130711</v>
      </c>
      <c r="G108" s="260"/>
      <c r="H108" s="260"/>
      <c r="I108" s="261"/>
      <c r="J108" s="257">
        <f t="shared" si="17"/>
        <v>0</v>
      </c>
      <c r="K108" s="262"/>
      <c r="L108" s="260"/>
      <c r="M108" s="260"/>
      <c r="N108" s="260"/>
      <c r="O108" s="260"/>
      <c r="P108" s="244">
        <f t="shared" si="18"/>
        <v>130711</v>
      </c>
    </row>
    <row r="109" spans="1:16" ht="36.75" customHeight="1" thickBot="1" x14ac:dyDescent="0.25">
      <c r="A109" s="22"/>
      <c r="B109" s="39"/>
      <c r="C109" s="39"/>
      <c r="D109" s="373" t="s">
        <v>3</v>
      </c>
      <c r="E109" s="253">
        <f t="shared" si="16"/>
        <v>130711</v>
      </c>
      <c r="F109" s="260">
        <v>130711</v>
      </c>
      <c r="G109" s="260"/>
      <c r="H109" s="260"/>
      <c r="I109" s="261"/>
      <c r="J109" s="257">
        <f t="shared" si="17"/>
        <v>0</v>
      </c>
      <c r="K109" s="262"/>
      <c r="L109" s="260"/>
      <c r="M109" s="260"/>
      <c r="N109" s="260"/>
      <c r="O109" s="260"/>
      <c r="P109" s="244">
        <f t="shared" si="18"/>
        <v>130711</v>
      </c>
    </row>
    <row r="110" spans="1:16" ht="135.75" thickBot="1" x14ac:dyDescent="0.25">
      <c r="A110" s="22"/>
      <c r="B110" s="39" t="s">
        <v>4</v>
      </c>
      <c r="C110" s="39" t="s">
        <v>333</v>
      </c>
      <c r="D110" s="381" t="s">
        <v>5</v>
      </c>
      <c r="E110" s="253">
        <f t="shared" si="16"/>
        <v>0</v>
      </c>
      <c r="F110" s="260"/>
      <c r="G110" s="260"/>
      <c r="H110" s="260"/>
      <c r="I110" s="261"/>
      <c r="J110" s="257">
        <f t="shared" si="17"/>
        <v>0</v>
      </c>
      <c r="K110" s="262"/>
      <c r="L110" s="260"/>
      <c r="M110" s="310"/>
      <c r="N110" s="260"/>
      <c r="O110" s="311"/>
      <c r="P110" s="244">
        <f t="shared" si="18"/>
        <v>0</v>
      </c>
    </row>
    <row r="111" spans="1:16" ht="123" customHeight="1" thickBot="1" x14ac:dyDescent="0.25">
      <c r="A111" s="22"/>
      <c r="B111" s="39"/>
      <c r="C111" s="39"/>
      <c r="D111" s="40" t="s">
        <v>6</v>
      </c>
      <c r="E111" s="253">
        <f t="shared" si="16"/>
        <v>0</v>
      </c>
      <c r="F111" s="260"/>
      <c r="G111" s="260"/>
      <c r="H111" s="260"/>
      <c r="I111" s="261"/>
      <c r="J111" s="257">
        <f t="shared" si="17"/>
        <v>0</v>
      </c>
      <c r="K111" s="262"/>
      <c r="L111" s="260"/>
      <c r="M111" s="310"/>
      <c r="N111" s="260"/>
      <c r="O111" s="312"/>
      <c r="P111" s="244">
        <f t="shared" si="18"/>
        <v>0</v>
      </c>
    </row>
    <row r="112" spans="1:16" ht="177" customHeight="1" x14ac:dyDescent="0.2">
      <c r="A112" s="22"/>
      <c r="B112" s="39" t="s">
        <v>7</v>
      </c>
      <c r="C112" s="39" t="s">
        <v>333</v>
      </c>
      <c r="D112" s="82" t="s">
        <v>9</v>
      </c>
      <c r="E112" s="253">
        <f t="shared" si="16"/>
        <v>5900000</v>
      </c>
      <c r="F112" s="260">
        <v>5900000</v>
      </c>
      <c r="G112" s="260"/>
      <c r="H112" s="260"/>
      <c r="I112" s="261"/>
      <c r="J112" s="257">
        <f t="shared" si="17"/>
        <v>0</v>
      </c>
      <c r="K112" s="262"/>
      <c r="L112" s="260"/>
      <c r="M112" s="260"/>
      <c r="N112" s="260"/>
      <c r="O112" s="260"/>
      <c r="P112" s="244">
        <f t="shared" si="18"/>
        <v>5900000</v>
      </c>
    </row>
    <row r="113" spans="1:16" ht="50.25" customHeight="1" x14ac:dyDescent="0.2">
      <c r="A113" s="22"/>
      <c r="B113" s="39"/>
      <c r="C113" s="39"/>
      <c r="D113" s="40" t="s">
        <v>0</v>
      </c>
      <c r="E113" s="253">
        <f t="shared" si="16"/>
        <v>5900000</v>
      </c>
      <c r="F113" s="260">
        <v>5900000</v>
      </c>
      <c r="G113" s="260"/>
      <c r="H113" s="260"/>
      <c r="I113" s="261"/>
      <c r="J113" s="257">
        <f t="shared" si="17"/>
        <v>0</v>
      </c>
      <c r="K113" s="262"/>
      <c r="L113" s="260"/>
      <c r="M113" s="260"/>
      <c r="N113" s="260"/>
      <c r="O113" s="260"/>
      <c r="P113" s="244">
        <f t="shared" si="18"/>
        <v>5900000</v>
      </c>
    </row>
    <row r="114" spans="1:16" ht="178.5" customHeight="1" x14ac:dyDescent="0.2">
      <c r="A114" s="22"/>
      <c r="B114" s="39" t="s">
        <v>10</v>
      </c>
      <c r="C114" s="39" t="s">
        <v>333</v>
      </c>
      <c r="D114" s="45" t="s">
        <v>11</v>
      </c>
      <c r="E114" s="253">
        <f t="shared" si="16"/>
        <v>15610</v>
      </c>
      <c r="F114" s="260">
        <v>15610</v>
      </c>
      <c r="G114" s="260"/>
      <c r="H114" s="260"/>
      <c r="I114" s="261"/>
      <c r="J114" s="257">
        <f t="shared" si="17"/>
        <v>0</v>
      </c>
      <c r="K114" s="262"/>
      <c r="L114" s="260"/>
      <c r="M114" s="260"/>
      <c r="N114" s="260"/>
      <c r="O114" s="260"/>
      <c r="P114" s="244">
        <f t="shared" si="18"/>
        <v>15610</v>
      </c>
    </row>
    <row r="115" spans="1:16" ht="34.5" customHeight="1" x14ac:dyDescent="0.2">
      <c r="A115" s="22"/>
      <c r="B115" s="39"/>
      <c r="C115" s="39"/>
      <c r="D115" s="40" t="s">
        <v>3</v>
      </c>
      <c r="E115" s="253">
        <f t="shared" si="16"/>
        <v>15610</v>
      </c>
      <c r="F115" s="260">
        <v>15610</v>
      </c>
      <c r="G115" s="260"/>
      <c r="H115" s="260"/>
      <c r="I115" s="261"/>
      <c r="J115" s="257">
        <f t="shared" si="17"/>
        <v>0</v>
      </c>
      <c r="K115" s="262"/>
      <c r="L115" s="260"/>
      <c r="M115" s="260"/>
      <c r="N115" s="260"/>
      <c r="O115" s="260"/>
      <c r="P115" s="244">
        <f t="shared" si="18"/>
        <v>15610</v>
      </c>
    </row>
    <row r="116" spans="1:16" ht="56.25" x14ac:dyDescent="0.2">
      <c r="A116" s="22"/>
      <c r="B116" s="39" t="s">
        <v>12</v>
      </c>
      <c r="C116" s="39" t="s">
        <v>13</v>
      </c>
      <c r="D116" s="45" t="s">
        <v>14</v>
      </c>
      <c r="E116" s="253">
        <f t="shared" si="16"/>
        <v>5650000</v>
      </c>
      <c r="F116" s="260">
        <v>5650000</v>
      </c>
      <c r="G116" s="260"/>
      <c r="H116" s="260"/>
      <c r="I116" s="261"/>
      <c r="J116" s="257">
        <f t="shared" si="17"/>
        <v>0</v>
      </c>
      <c r="K116" s="262"/>
      <c r="L116" s="260"/>
      <c r="M116" s="260"/>
      <c r="N116" s="260"/>
      <c r="O116" s="260"/>
      <c r="P116" s="244">
        <f t="shared" si="18"/>
        <v>5650000</v>
      </c>
    </row>
    <row r="117" spans="1:16" ht="45.75" customHeight="1" x14ac:dyDescent="0.2">
      <c r="A117" s="22"/>
      <c r="B117" s="39"/>
      <c r="C117" s="39"/>
      <c r="D117" s="40" t="s">
        <v>0</v>
      </c>
      <c r="E117" s="253">
        <f t="shared" si="16"/>
        <v>5650000</v>
      </c>
      <c r="F117" s="260">
        <v>5650000</v>
      </c>
      <c r="G117" s="260"/>
      <c r="H117" s="260"/>
      <c r="I117" s="261"/>
      <c r="J117" s="257">
        <f t="shared" si="17"/>
        <v>0</v>
      </c>
      <c r="K117" s="262"/>
      <c r="L117" s="260"/>
      <c r="M117" s="260"/>
      <c r="N117" s="260"/>
      <c r="O117" s="260"/>
      <c r="P117" s="244">
        <f t="shared" si="18"/>
        <v>5650000</v>
      </c>
    </row>
    <row r="118" spans="1:16" ht="56.25" x14ac:dyDescent="0.2">
      <c r="A118" s="22"/>
      <c r="B118" s="39" t="s">
        <v>15</v>
      </c>
      <c r="C118" s="39" t="s">
        <v>13</v>
      </c>
      <c r="D118" s="45" t="s">
        <v>16</v>
      </c>
      <c r="E118" s="253">
        <f t="shared" si="16"/>
        <v>6000</v>
      </c>
      <c r="F118" s="260">
        <v>6000</v>
      </c>
      <c r="G118" s="260"/>
      <c r="H118" s="260"/>
      <c r="I118" s="261"/>
      <c r="J118" s="257">
        <f t="shared" si="17"/>
        <v>0</v>
      </c>
      <c r="K118" s="262"/>
      <c r="L118" s="260"/>
      <c r="M118" s="260"/>
      <c r="N118" s="260"/>
      <c r="O118" s="260"/>
      <c r="P118" s="244">
        <f t="shared" si="18"/>
        <v>6000</v>
      </c>
    </row>
    <row r="119" spans="1:16" ht="39" customHeight="1" x14ac:dyDescent="0.2">
      <c r="A119" s="22"/>
      <c r="B119" s="39"/>
      <c r="C119" s="39"/>
      <c r="D119" s="40" t="s">
        <v>17</v>
      </c>
      <c r="E119" s="253">
        <f t="shared" si="16"/>
        <v>6000</v>
      </c>
      <c r="F119" s="260">
        <v>6000</v>
      </c>
      <c r="G119" s="260"/>
      <c r="H119" s="260"/>
      <c r="I119" s="261"/>
      <c r="J119" s="257">
        <f t="shared" si="17"/>
        <v>0</v>
      </c>
      <c r="K119" s="262"/>
      <c r="L119" s="260"/>
      <c r="M119" s="260"/>
      <c r="N119" s="260"/>
      <c r="O119" s="260"/>
      <c r="P119" s="244">
        <f t="shared" si="18"/>
        <v>6000</v>
      </c>
    </row>
    <row r="120" spans="1:16" ht="45" x14ac:dyDescent="0.2">
      <c r="A120" s="22"/>
      <c r="B120" s="39" t="s">
        <v>18</v>
      </c>
      <c r="C120" s="39" t="s">
        <v>13</v>
      </c>
      <c r="D120" s="45" t="s">
        <v>19</v>
      </c>
      <c r="E120" s="253">
        <f t="shared" si="16"/>
        <v>0</v>
      </c>
      <c r="F120" s="260"/>
      <c r="G120" s="260"/>
      <c r="H120" s="260"/>
      <c r="I120" s="261"/>
      <c r="J120" s="257">
        <f t="shared" si="17"/>
        <v>0</v>
      </c>
      <c r="K120" s="262"/>
      <c r="L120" s="260"/>
      <c r="M120" s="260"/>
      <c r="N120" s="260"/>
      <c r="O120" s="260"/>
      <c r="P120" s="244">
        <f t="shared" si="18"/>
        <v>0</v>
      </c>
    </row>
    <row r="121" spans="1:16" ht="126" customHeight="1" x14ac:dyDescent="0.2">
      <c r="A121" s="22"/>
      <c r="B121" s="39"/>
      <c r="C121" s="39"/>
      <c r="D121" s="40" t="s">
        <v>6</v>
      </c>
      <c r="E121" s="253">
        <f t="shared" si="16"/>
        <v>0</v>
      </c>
      <c r="F121" s="260"/>
      <c r="G121" s="260"/>
      <c r="H121" s="260"/>
      <c r="I121" s="261"/>
      <c r="J121" s="257">
        <f t="shared" si="17"/>
        <v>0</v>
      </c>
      <c r="K121" s="262"/>
      <c r="L121" s="260"/>
      <c r="M121" s="260"/>
      <c r="N121" s="260"/>
      <c r="O121" s="260"/>
      <c r="P121" s="244">
        <f t="shared" si="18"/>
        <v>0</v>
      </c>
    </row>
    <row r="122" spans="1:16" ht="112.5" x14ac:dyDescent="0.2">
      <c r="A122" s="22"/>
      <c r="B122" s="39" t="s">
        <v>20</v>
      </c>
      <c r="C122" s="39" t="s">
        <v>13</v>
      </c>
      <c r="D122" s="83" t="s">
        <v>21</v>
      </c>
      <c r="E122" s="253">
        <f t="shared" si="16"/>
        <v>1000</v>
      </c>
      <c r="F122" s="260">
        <v>1000</v>
      </c>
      <c r="G122" s="260"/>
      <c r="H122" s="260"/>
      <c r="I122" s="261"/>
      <c r="J122" s="257">
        <f t="shared" si="17"/>
        <v>0</v>
      </c>
      <c r="K122" s="262"/>
      <c r="L122" s="260"/>
      <c r="M122" s="260"/>
      <c r="N122" s="260"/>
      <c r="O122" s="260"/>
      <c r="P122" s="244">
        <f t="shared" si="18"/>
        <v>1000</v>
      </c>
    </row>
    <row r="123" spans="1:16" ht="55.5" customHeight="1" x14ac:dyDescent="0.2">
      <c r="A123" s="22"/>
      <c r="B123" s="39"/>
      <c r="C123" s="39"/>
      <c r="D123" s="40" t="s">
        <v>22</v>
      </c>
      <c r="E123" s="253">
        <f t="shared" si="16"/>
        <v>1000</v>
      </c>
      <c r="F123" s="260">
        <v>1000</v>
      </c>
      <c r="G123" s="260"/>
      <c r="H123" s="260"/>
      <c r="I123" s="261"/>
      <c r="J123" s="257">
        <f t="shared" si="17"/>
        <v>0</v>
      </c>
      <c r="K123" s="262"/>
      <c r="L123" s="260"/>
      <c r="M123" s="260"/>
      <c r="N123" s="260"/>
      <c r="O123" s="260"/>
      <c r="P123" s="244">
        <f t="shared" si="18"/>
        <v>1000</v>
      </c>
    </row>
    <row r="124" spans="1:16" x14ac:dyDescent="0.2">
      <c r="A124" s="22"/>
      <c r="B124" s="39" t="s">
        <v>23</v>
      </c>
      <c r="C124" s="39" t="s">
        <v>13</v>
      </c>
      <c r="D124" s="45" t="s">
        <v>24</v>
      </c>
      <c r="E124" s="253">
        <f t="shared" si="16"/>
        <v>0</v>
      </c>
      <c r="F124" s="260"/>
      <c r="G124" s="260"/>
      <c r="H124" s="260"/>
      <c r="I124" s="261"/>
      <c r="J124" s="257">
        <f t="shared" si="17"/>
        <v>0</v>
      </c>
      <c r="K124" s="262"/>
      <c r="L124" s="260"/>
      <c r="M124" s="260"/>
      <c r="N124" s="260"/>
      <c r="O124" s="260"/>
      <c r="P124" s="244">
        <f t="shared" si="18"/>
        <v>0</v>
      </c>
    </row>
    <row r="125" spans="1:16" ht="125.25" customHeight="1" x14ac:dyDescent="0.2">
      <c r="A125" s="22"/>
      <c r="B125" s="39"/>
      <c r="C125" s="39"/>
      <c r="D125" s="40" t="s">
        <v>25</v>
      </c>
      <c r="E125" s="253">
        <f t="shared" si="16"/>
        <v>0</v>
      </c>
      <c r="F125" s="260"/>
      <c r="G125" s="260"/>
      <c r="H125" s="260"/>
      <c r="I125" s="261"/>
      <c r="J125" s="257">
        <f t="shared" si="17"/>
        <v>0</v>
      </c>
      <c r="K125" s="262"/>
      <c r="L125" s="260"/>
      <c r="M125" s="260"/>
      <c r="N125" s="260"/>
      <c r="O125" s="260"/>
      <c r="P125" s="244">
        <f t="shared" si="18"/>
        <v>0</v>
      </c>
    </row>
    <row r="126" spans="1:16" ht="78.75" x14ac:dyDescent="0.2">
      <c r="A126" s="22"/>
      <c r="B126" s="39" t="s">
        <v>29</v>
      </c>
      <c r="C126" s="39" t="s">
        <v>13</v>
      </c>
      <c r="D126" s="84" t="s">
        <v>30</v>
      </c>
      <c r="E126" s="253">
        <f t="shared" si="16"/>
        <v>3100000</v>
      </c>
      <c r="F126" s="260">
        <v>3100000</v>
      </c>
      <c r="G126" s="260"/>
      <c r="H126" s="260"/>
      <c r="I126" s="261"/>
      <c r="J126" s="257">
        <f t="shared" si="17"/>
        <v>0</v>
      </c>
      <c r="K126" s="262"/>
      <c r="L126" s="260"/>
      <c r="M126" s="260"/>
      <c r="N126" s="260"/>
      <c r="O126" s="260"/>
      <c r="P126" s="244">
        <f t="shared" si="18"/>
        <v>3100000</v>
      </c>
    </row>
    <row r="127" spans="1:16" ht="45.75" customHeight="1" x14ac:dyDescent="0.2">
      <c r="A127" s="22"/>
      <c r="B127" s="39"/>
      <c r="C127" s="39"/>
      <c r="D127" s="40" t="s">
        <v>0</v>
      </c>
      <c r="E127" s="253">
        <f t="shared" si="16"/>
        <v>3100000</v>
      </c>
      <c r="F127" s="260">
        <v>3100000</v>
      </c>
      <c r="G127" s="260"/>
      <c r="H127" s="260"/>
      <c r="I127" s="261"/>
      <c r="J127" s="257">
        <f t="shared" si="17"/>
        <v>0</v>
      </c>
      <c r="K127" s="262"/>
      <c r="L127" s="260"/>
      <c r="M127" s="260"/>
      <c r="N127" s="260"/>
      <c r="O127" s="260"/>
      <c r="P127" s="244">
        <f t="shared" si="18"/>
        <v>3100000</v>
      </c>
    </row>
    <row r="128" spans="1:16" ht="78.75" x14ac:dyDescent="0.2">
      <c r="A128" s="22"/>
      <c r="B128" s="39" t="s">
        <v>31</v>
      </c>
      <c r="C128" s="39" t="s">
        <v>13</v>
      </c>
      <c r="D128" s="84" t="s">
        <v>32</v>
      </c>
      <c r="E128" s="253">
        <f t="shared" si="16"/>
        <v>23000</v>
      </c>
      <c r="F128" s="260">
        <v>23000</v>
      </c>
      <c r="G128" s="260"/>
      <c r="H128" s="260"/>
      <c r="I128" s="261"/>
      <c r="J128" s="257">
        <f t="shared" si="17"/>
        <v>0</v>
      </c>
      <c r="K128" s="262"/>
      <c r="L128" s="260"/>
      <c r="M128" s="260"/>
      <c r="N128" s="260"/>
      <c r="O128" s="260"/>
      <c r="P128" s="244">
        <f t="shared" si="18"/>
        <v>23000</v>
      </c>
    </row>
    <row r="129" spans="1:16" ht="45" x14ac:dyDescent="0.2">
      <c r="A129" s="22"/>
      <c r="B129" s="39"/>
      <c r="C129" s="39"/>
      <c r="D129" s="40" t="s">
        <v>17</v>
      </c>
      <c r="E129" s="253">
        <f t="shared" si="16"/>
        <v>23000</v>
      </c>
      <c r="F129" s="260">
        <v>23000</v>
      </c>
      <c r="G129" s="260"/>
      <c r="H129" s="260"/>
      <c r="I129" s="261"/>
      <c r="J129" s="257">
        <f t="shared" si="17"/>
        <v>0</v>
      </c>
      <c r="K129" s="262"/>
      <c r="L129" s="260"/>
      <c r="M129" s="260"/>
      <c r="N129" s="260"/>
      <c r="O129" s="260"/>
      <c r="P129" s="244">
        <f t="shared" si="18"/>
        <v>23000</v>
      </c>
    </row>
    <row r="130" spans="1:16" x14ac:dyDescent="0.2">
      <c r="A130" s="22"/>
      <c r="B130" s="27" t="s">
        <v>33</v>
      </c>
      <c r="C130" s="27" t="s">
        <v>412</v>
      </c>
      <c r="D130" s="40" t="s">
        <v>34</v>
      </c>
      <c r="E130" s="253">
        <f t="shared" si="16"/>
        <v>1600000</v>
      </c>
      <c r="F130" s="260">
        <v>1600000</v>
      </c>
      <c r="G130" s="260"/>
      <c r="H130" s="260"/>
      <c r="I130" s="261"/>
      <c r="J130" s="257">
        <f t="shared" si="17"/>
        <v>0</v>
      </c>
      <c r="K130" s="262"/>
      <c r="L130" s="260"/>
      <c r="M130" s="260"/>
      <c r="N130" s="260"/>
      <c r="O130" s="260"/>
      <c r="P130" s="244">
        <f t="shared" si="18"/>
        <v>1600000</v>
      </c>
    </row>
    <row r="131" spans="1:16" ht="67.5" x14ac:dyDescent="0.2">
      <c r="A131" s="22"/>
      <c r="B131" s="27"/>
      <c r="C131" s="27"/>
      <c r="D131" s="40" t="s">
        <v>35</v>
      </c>
      <c r="E131" s="253">
        <f t="shared" si="16"/>
        <v>1600000</v>
      </c>
      <c r="F131" s="260">
        <v>1600000</v>
      </c>
      <c r="G131" s="260"/>
      <c r="H131" s="260"/>
      <c r="I131" s="261"/>
      <c r="J131" s="257">
        <f t="shared" si="17"/>
        <v>0</v>
      </c>
      <c r="K131" s="262"/>
      <c r="L131" s="260"/>
      <c r="M131" s="260"/>
      <c r="N131" s="260"/>
      <c r="O131" s="260"/>
      <c r="P131" s="244">
        <f t="shared" si="18"/>
        <v>1600000</v>
      </c>
    </row>
    <row r="132" spans="1:16" x14ac:dyDescent="0.2">
      <c r="A132" s="22"/>
      <c r="B132" s="27" t="s">
        <v>36</v>
      </c>
      <c r="C132" s="27" t="s">
        <v>412</v>
      </c>
      <c r="D132" s="45" t="s">
        <v>37</v>
      </c>
      <c r="E132" s="253">
        <f t="shared" si="16"/>
        <v>1200000</v>
      </c>
      <c r="F132" s="260">
        <v>1200000</v>
      </c>
      <c r="G132" s="260"/>
      <c r="H132" s="260"/>
      <c r="I132" s="261"/>
      <c r="J132" s="257">
        <f t="shared" si="17"/>
        <v>0</v>
      </c>
      <c r="K132" s="262"/>
      <c r="L132" s="260"/>
      <c r="M132" s="260"/>
      <c r="N132" s="260"/>
      <c r="O132" s="260"/>
      <c r="P132" s="244">
        <f t="shared" si="18"/>
        <v>1200000</v>
      </c>
    </row>
    <row r="133" spans="1:16" ht="67.5" x14ac:dyDescent="0.2">
      <c r="A133" s="22"/>
      <c r="B133" s="27"/>
      <c r="C133" s="27"/>
      <c r="D133" s="40" t="s">
        <v>35</v>
      </c>
      <c r="E133" s="253">
        <f t="shared" si="16"/>
        <v>1200000</v>
      </c>
      <c r="F133" s="260">
        <v>1200000</v>
      </c>
      <c r="G133" s="260"/>
      <c r="H133" s="260"/>
      <c r="I133" s="261"/>
      <c r="J133" s="257">
        <f t="shared" si="17"/>
        <v>0</v>
      </c>
      <c r="K133" s="262"/>
      <c r="L133" s="260"/>
      <c r="M133" s="260"/>
      <c r="N133" s="260"/>
      <c r="O133" s="260"/>
      <c r="P133" s="244">
        <f t="shared" si="18"/>
        <v>1200000</v>
      </c>
    </row>
    <row r="134" spans="1:16" x14ac:dyDescent="0.2">
      <c r="A134" s="22"/>
      <c r="B134" s="27" t="s">
        <v>38</v>
      </c>
      <c r="C134" s="27" t="s">
        <v>412</v>
      </c>
      <c r="D134" s="45" t="s">
        <v>39</v>
      </c>
      <c r="E134" s="253">
        <f t="shared" si="16"/>
        <v>79172732</v>
      </c>
      <c r="F134" s="260">
        <v>79172732</v>
      </c>
      <c r="G134" s="260"/>
      <c r="H134" s="260"/>
      <c r="I134" s="261"/>
      <c r="J134" s="257">
        <f t="shared" si="17"/>
        <v>0</v>
      </c>
      <c r="K134" s="262"/>
      <c r="L134" s="260"/>
      <c r="M134" s="260"/>
      <c r="N134" s="260"/>
      <c r="O134" s="260"/>
      <c r="P134" s="244">
        <f t="shared" si="18"/>
        <v>79172732</v>
      </c>
    </row>
    <row r="135" spans="1:16" ht="67.5" x14ac:dyDescent="0.2">
      <c r="A135" s="22"/>
      <c r="B135" s="27"/>
      <c r="C135" s="27"/>
      <c r="D135" s="40" t="s">
        <v>35</v>
      </c>
      <c r="E135" s="253">
        <f t="shared" si="16"/>
        <v>79172732</v>
      </c>
      <c r="F135" s="260">
        <v>79172732</v>
      </c>
      <c r="G135" s="260"/>
      <c r="H135" s="260"/>
      <c r="I135" s="261"/>
      <c r="J135" s="257">
        <f t="shared" si="17"/>
        <v>0</v>
      </c>
      <c r="K135" s="262"/>
      <c r="L135" s="260"/>
      <c r="M135" s="260"/>
      <c r="N135" s="260"/>
      <c r="O135" s="260"/>
      <c r="P135" s="244">
        <f t="shared" si="18"/>
        <v>79172732</v>
      </c>
    </row>
    <row r="136" spans="1:16" ht="22.5" x14ac:dyDescent="0.2">
      <c r="A136" s="22"/>
      <c r="B136" s="27" t="s">
        <v>40</v>
      </c>
      <c r="C136" s="27" t="s">
        <v>412</v>
      </c>
      <c r="D136" s="85" t="s">
        <v>41</v>
      </c>
      <c r="E136" s="253">
        <f t="shared" si="16"/>
        <v>7000000</v>
      </c>
      <c r="F136" s="260">
        <v>7000000</v>
      </c>
      <c r="G136" s="260"/>
      <c r="H136" s="260"/>
      <c r="I136" s="261"/>
      <c r="J136" s="257">
        <f t="shared" si="17"/>
        <v>0</v>
      </c>
      <c r="K136" s="262"/>
      <c r="L136" s="260"/>
      <c r="M136" s="260"/>
      <c r="N136" s="260"/>
      <c r="O136" s="260"/>
      <c r="P136" s="244">
        <f t="shared" si="18"/>
        <v>7000000</v>
      </c>
    </row>
    <row r="137" spans="1:16" ht="67.5" x14ac:dyDescent="0.2">
      <c r="A137" s="22"/>
      <c r="B137" s="27"/>
      <c r="C137" s="27"/>
      <c r="D137" s="40" t="s">
        <v>35</v>
      </c>
      <c r="E137" s="253">
        <f t="shared" si="16"/>
        <v>7000000</v>
      </c>
      <c r="F137" s="260">
        <v>7000000</v>
      </c>
      <c r="G137" s="260"/>
      <c r="H137" s="260"/>
      <c r="I137" s="261"/>
      <c r="J137" s="257">
        <f t="shared" si="17"/>
        <v>0</v>
      </c>
      <c r="K137" s="262"/>
      <c r="L137" s="260"/>
      <c r="M137" s="260"/>
      <c r="N137" s="260"/>
      <c r="O137" s="260"/>
      <c r="P137" s="244">
        <f t="shared" si="18"/>
        <v>7000000</v>
      </c>
    </row>
    <row r="138" spans="1:16" x14ac:dyDescent="0.2">
      <c r="A138" s="22"/>
      <c r="B138" s="27" t="s">
        <v>42</v>
      </c>
      <c r="C138" s="27" t="s">
        <v>412</v>
      </c>
      <c r="D138" s="40" t="s">
        <v>43</v>
      </c>
      <c r="E138" s="253">
        <f t="shared" si="16"/>
        <v>12000000</v>
      </c>
      <c r="F138" s="260">
        <v>12000000</v>
      </c>
      <c r="G138" s="260"/>
      <c r="H138" s="260"/>
      <c r="I138" s="261"/>
      <c r="J138" s="257">
        <f t="shared" si="17"/>
        <v>0</v>
      </c>
      <c r="K138" s="262"/>
      <c r="L138" s="260"/>
      <c r="M138" s="260"/>
      <c r="N138" s="260"/>
      <c r="O138" s="260"/>
      <c r="P138" s="244">
        <f t="shared" si="18"/>
        <v>12000000</v>
      </c>
    </row>
    <row r="139" spans="1:16" ht="67.5" x14ac:dyDescent="0.2">
      <c r="A139" s="22"/>
      <c r="B139" s="27"/>
      <c r="C139" s="27"/>
      <c r="D139" s="40" t="s">
        <v>35</v>
      </c>
      <c r="E139" s="253">
        <f t="shared" si="16"/>
        <v>12000000</v>
      </c>
      <c r="F139" s="260">
        <v>12000000</v>
      </c>
      <c r="G139" s="260"/>
      <c r="H139" s="260"/>
      <c r="I139" s="261"/>
      <c r="J139" s="257">
        <f t="shared" si="17"/>
        <v>0</v>
      </c>
      <c r="K139" s="262"/>
      <c r="L139" s="260"/>
      <c r="M139" s="260"/>
      <c r="N139" s="260"/>
      <c r="O139" s="260"/>
      <c r="P139" s="244">
        <f t="shared" si="18"/>
        <v>12000000</v>
      </c>
    </row>
    <row r="140" spans="1:16" x14ac:dyDescent="0.2">
      <c r="A140" s="22"/>
      <c r="B140" s="27" t="s">
        <v>44</v>
      </c>
      <c r="C140" s="27" t="s">
        <v>412</v>
      </c>
      <c r="D140" s="40" t="s">
        <v>45</v>
      </c>
      <c r="E140" s="253">
        <f t="shared" si="16"/>
        <v>440000</v>
      </c>
      <c r="F140" s="260">
        <v>440000</v>
      </c>
      <c r="G140" s="260"/>
      <c r="H140" s="260"/>
      <c r="I140" s="261"/>
      <c r="J140" s="257">
        <f t="shared" si="17"/>
        <v>0</v>
      </c>
      <c r="K140" s="262"/>
      <c r="L140" s="260"/>
      <c r="M140" s="260"/>
      <c r="N140" s="260"/>
      <c r="O140" s="260"/>
      <c r="P140" s="244">
        <f t="shared" si="18"/>
        <v>440000</v>
      </c>
    </row>
    <row r="141" spans="1:16" ht="67.5" x14ac:dyDescent="0.2">
      <c r="A141" s="22"/>
      <c r="B141" s="27"/>
      <c r="C141" s="27"/>
      <c r="D141" s="40" t="s">
        <v>35</v>
      </c>
      <c r="E141" s="253">
        <f t="shared" si="16"/>
        <v>440000</v>
      </c>
      <c r="F141" s="260">
        <v>440000</v>
      </c>
      <c r="G141" s="260"/>
      <c r="H141" s="260"/>
      <c r="I141" s="261"/>
      <c r="J141" s="257">
        <f t="shared" si="17"/>
        <v>0</v>
      </c>
      <c r="K141" s="262"/>
      <c r="L141" s="260"/>
      <c r="M141" s="260"/>
      <c r="N141" s="260"/>
      <c r="O141" s="260"/>
      <c r="P141" s="244">
        <f t="shared" si="18"/>
        <v>440000</v>
      </c>
    </row>
    <row r="142" spans="1:16" x14ac:dyDescent="0.2">
      <c r="A142" s="22"/>
      <c r="B142" s="27" t="s">
        <v>46</v>
      </c>
      <c r="C142" s="27" t="s">
        <v>412</v>
      </c>
      <c r="D142" s="86" t="s">
        <v>47</v>
      </c>
      <c r="E142" s="253">
        <f t="shared" si="16"/>
        <v>400000</v>
      </c>
      <c r="F142" s="260">
        <v>400000</v>
      </c>
      <c r="G142" s="260"/>
      <c r="H142" s="260"/>
      <c r="I142" s="261"/>
      <c r="J142" s="257">
        <f t="shared" si="17"/>
        <v>0</v>
      </c>
      <c r="K142" s="262"/>
      <c r="L142" s="260"/>
      <c r="M142" s="260"/>
      <c r="N142" s="260"/>
      <c r="O142" s="260"/>
      <c r="P142" s="244">
        <f t="shared" si="18"/>
        <v>400000</v>
      </c>
    </row>
    <row r="143" spans="1:16" ht="67.5" x14ac:dyDescent="0.2">
      <c r="A143" s="22"/>
      <c r="B143" s="27"/>
      <c r="C143" s="27"/>
      <c r="D143" s="40" t="s">
        <v>35</v>
      </c>
      <c r="E143" s="253">
        <f t="shared" si="16"/>
        <v>400000</v>
      </c>
      <c r="F143" s="260">
        <v>400000</v>
      </c>
      <c r="G143" s="260"/>
      <c r="H143" s="260"/>
      <c r="I143" s="261"/>
      <c r="J143" s="257">
        <f t="shared" si="17"/>
        <v>0</v>
      </c>
      <c r="K143" s="262"/>
      <c r="L143" s="260"/>
      <c r="M143" s="260"/>
      <c r="N143" s="260"/>
      <c r="O143" s="260"/>
      <c r="P143" s="244">
        <f t="shared" si="18"/>
        <v>400000</v>
      </c>
    </row>
    <row r="144" spans="1:16" x14ac:dyDescent="0.2">
      <c r="A144" s="22"/>
      <c r="B144" s="27" t="s">
        <v>48</v>
      </c>
      <c r="C144" s="27" t="s">
        <v>412</v>
      </c>
      <c r="D144" s="40" t="s">
        <v>49</v>
      </c>
      <c r="E144" s="253">
        <f t="shared" si="16"/>
        <v>16000000</v>
      </c>
      <c r="F144" s="260">
        <v>16000000</v>
      </c>
      <c r="G144" s="260"/>
      <c r="H144" s="260"/>
      <c r="I144" s="261"/>
      <c r="J144" s="257">
        <f t="shared" si="17"/>
        <v>0</v>
      </c>
      <c r="K144" s="262"/>
      <c r="L144" s="260"/>
      <c r="M144" s="260"/>
      <c r="N144" s="260"/>
      <c r="O144" s="260"/>
      <c r="P144" s="244">
        <f t="shared" si="18"/>
        <v>16000000</v>
      </c>
    </row>
    <row r="145" spans="1:16" ht="67.5" x14ac:dyDescent="0.2">
      <c r="A145" s="22"/>
      <c r="B145" s="27"/>
      <c r="C145" s="27"/>
      <c r="D145" s="40" t="s">
        <v>35</v>
      </c>
      <c r="E145" s="253">
        <f t="shared" si="16"/>
        <v>16000000</v>
      </c>
      <c r="F145" s="260">
        <v>16000000</v>
      </c>
      <c r="G145" s="260"/>
      <c r="H145" s="260"/>
      <c r="I145" s="261"/>
      <c r="J145" s="257">
        <f t="shared" si="17"/>
        <v>0</v>
      </c>
      <c r="K145" s="262"/>
      <c r="L145" s="260"/>
      <c r="M145" s="260"/>
      <c r="N145" s="260"/>
      <c r="O145" s="260"/>
      <c r="P145" s="244">
        <f t="shared" si="18"/>
        <v>16000000</v>
      </c>
    </row>
    <row r="146" spans="1:16" ht="22.5" x14ac:dyDescent="0.2">
      <c r="A146" s="22"/>
      <c r="B146" s="27" t="s">
        <v>50</v>
      </c>
      <c r="C146" s="27" t="s">
        <v>51</v>
      </c>
      <c r="D146" s="45" t="s">
        <v>52</v>
      </c>
      <c r="E146" s="253">
        <f t="shared" si="16"/>
        <v>60299400</v>
      </c>
      <c r="F146" s="260">
        <v>60299400</v>
      </c>
      <c r="G146" s="260"/>
      <c r="H146" s="260"/>
      <c r="I146" s="261"/>
      <c r="J146" s="257">
        <f t="shared" si="17"/>
        <v>0</v>
      </c>
      <c r="K146" s="262"/>
      <c r="L146" s="260"/>
      <c r="M146" s="260"/>
      <c r="N146" s="260"/>
      <c r="O146" s="260"/>
      <c r="P146" s="244">
        <f t="shared" si="18"/>
        <v>60299400</v>
      </c>
    </row>
    <row r="147" spans="1:16" ht="47.25" customHeight="1" x14ac:dyDescent="0.2">
      <c r="A147" s="22"/>
      <c r="B147" s="27"/>
      <c r="C147" s="27"/>
      <c r="D147" s="40" t="s">
        <v>0</v>
      </c>
      <c r="E147" s="253">
        <f t="shared" si="16"/>
        <v>60299400</v>
      </c>
      <c r="F147" s="260">
        <v>60299400</v>
      </c>
      <c r="G147" s="260"/>
      <c r="H147" s="260"/>
      <c r="I147" s="261"/>
      <c r="J147" s="257">
        <f t="shared" si="17"/>
        <v>0</v>
      </c>
      <c r="K147" s="262"/>
      <c r="L147" s="260"/>
      <c r="M147" s="260"/>
      <c r="N147" s="260"/>
      <c r="O147" s="260"/>
      <c r="P147" s="244">
        <f t="shared" si="18"/>
        <v>60299400</v>
      </c>
    </row>
    <row r="148" spans="1:16" ht="33.75" x14ac:dyDescent="0.2">
      <c r="A148" s="22"/>
      <c r="B148" s="27" t="s">
        <v>53</v>
      </c>
      <c r="C148" s="27" t="s">
        <v>51</v>
      </c>
      <c r="D148" s="85" t="s">
        <v>54</v>
      </c>
      <c r="E148" s="253">
        <f t="shared" si="16"/>
        <v>447779</v>
      </c>
      <c r="F148" s="260">
        <v>447779</v>
      </c>
      <c r="G148" s="260"/>
      <c r="H148" s="260"/>
      <c r="I148" s="261"/>
      <c r="J148" s="257">
        <f t="shared" si="17"/>
        <v>0</v>
      </c>
      <c r="K148" s="262"/>
      <c r="L148" s="260"/>
      <c r="M148" s="260"/>
      <c r="N148" s="260"/>
      <c r="O148" s="260"/>
      <c r="P148" s="244">
        <f t="shared" si="18"/>
        <v>447779</v>
      </c>
    </row>
    <row r="149" spans="1:16" ht="36" customHeight="1" thickBot="1" x14ac:dyDescent="0.25">
      <c r="A149" s="22"/>
      <c r="B149" s="27"/>
      <c r="C149" s="27"/>
      <c r="D149" s="40" t="s">
        <v>17</v>
      </c>
      <c r="E149" s="253">
        <f t="shared" si="16"/>
        <v>447779</v>
      </c>
      <c r="F149" s="260">
        <v>447779</v>
      </c>
      <c r="G149" s="260"/>
      <c r="H149" s="260"/>
      <c r="I149" s="261"/>
      <c r="J149" s="257">
        <f t="shared" si="17"/>
        <v>0</v>
      </c>
      <c r="K149" s="262"/>
      <c r="L149" s="260"/>
      <c r="M149" s="260"/>
      <c r="N149" s="260"/>
      <c r="O149" s="260"/>
      <c r="P149" s="244">
        <f t="shared" si="18"/>
        <v>447779</v>
      </c>
    </row>
    <row r="150" spans="1:16" ht="36" hidden="1" customHeight="1" thickBot="1" x14ac:dyDescent="0.25">
      <c r="A150" s="22"/>
      <c r="B150" s="27" t="s">
        <v>55</v>
      </c>
      <c r="C150" s="27" t="s">
        <v>51</v>
      </c>
      <c r="D150" s="64" t="s">
        <v>56</v>
      </c>
      <c r="E150" s="253">
        <f t="shared" si="16"/>
        <v>0</v>
      </c>
      <c r="F150" s="260">
        <v>0</v>
      </c>
      <c r="G150" s="260"/>
      <c r="H150" s="260"/>
      <c r="I150" s="261"/>
      <c r="J150" s="257"/>
      <c r="K150" s="262"/>
      <c r="L150" s="260"/>
      <c r="M150" s="260"/>
      <c r="N150" s="260"/>
      <c r="O150" s="260"/>
      <c r="P150" s="244">
        <f t="shared" si="18"/>
        <v>0</v>
      </c>
    </row>
    <row r="151" spans="1:16" ht="49.5" hidden="1" customHeight="1" thickBot="1" x14ac:dyDescent="0.25">
      <c r="A151" s="22"/>
      <c r="B151" s="27"/>
      <c r="C151" s="27"/>
      <c r="D151" s="40" t="s">
        <v>0</v>
      </c>
      <c r="E151" s="253">
        <f t="shared" si="16"/>
        <v>0</v>
      </c>
      <c r="F151" s="260">
        <v>0</v>
      </c>
      <c r="G151" s="260"/>
      <c r="H151" s="260"/>
      <c r="I151" s="261"/>
      <c r="J151" s="257"/>
      <c r="K151" s="262"/>
      <c r="L151" s="260"/>
      <c r="M151" s="260"/>
      <c r="N151" s="260"/>
      <c r="O151" s="260"/>
      <c r="P151" s="244">
        <f t="shared" si="18"/>
        <v>0</v>
      </c>
    </row>
    <row r="152" spans="1:16" ht="13.5" thickBot="1" x14ac:dyDescent="0.25">
      <c r="A152" s="22"/>
      <c r="B152" s="23" t="s">
        <v>325</v>
      </c>
      <c r="C152" s="23" t="s">
        <v>326</v>
      </c>
      <c r="D152" s="24" t="s">
        <v>327</v>
      </c>
      <c r="E152" s="253">
        <f t="shared" si="16"/>
        <v>1542400</v>
      </c>
      <c r="F152" s="260">
        <v>1542400</v>
      </c>
      <c r="G152" s="260"/>
      <c r="H152" s="260"/>
      <c r="I152" s="261"/>
      <c r="J152" s="257">
        <f>SUM(K152+N152)</f>
        <v>0</v>
      </c>
      <c r="K152" s="262"/>
      <c r="L152" s="260"/>
      <c r="M152" s="260"/>
      <c r="N152" s="260"/>
      <c r="O152" s="260"/>
      <c r="P152" s="244">
        <f t="shared" si="18"/>
        <v>1542400</v>
      </c>
    </row>
    <row r="153" spans="1:16" ht="23.25" thickBot="1" x14ac:dyDescent="0.25">
      <c r="A153" s="22"/>
      <c r="B153" s="23" t="s">
        <v>57</v>
      </c>
      <c r="C153" s="23" t="s">
        <v>58</v>
      </c>
      <c r="D153" s="24" t="s">
        <v>59</v>
      </c>
      <c r="E153" s="253">
        <f t="shared" si="16"/>
        <v>800000</v>
      </c>
      <c r="F153" s="260">
        <v>800000</v>
      </c>
      <c r="G153" s="260"/>
      <c r="H153" s="260"/>
      <c r="I153" s="261"/>
      <c r="J153" s="257"/>
      <c r="K153" s="262"/>
      <c r="L153" s="260"/>
      <c r="M153" s="260"/>
      <c r="N153" s="260"/>
      <c r="O153" s="260"/>
      <c r="P153" s="244">
        <f t="shared" si="18"/>
        <v>800000</v>
      </c>
    </row>
    <row r="154" spans="1:16" ht="66.75" customHeight="1" thickBot="1" x14ac:dyDescent="0.25">
      <c r="A154" s="22"/>
      <c r="B154" s="23"/>
      <c r="C154" s="23"/>
      <c r="D154" s="40" t="s">
        <v>35</v>
      </c>
      <c r="E154" s="253">
        <f t="shared" si="16"/>
        <v>800000</v>
      </c>
      <c r="F154" s="260">
        <v>800000</v>
      </c>
      <c r="G154" s="260"/>
      <c r="H154" s="260"/>
      <c r="I154" s="261"/>
      <c r="J154" s="257"/>
      <c r="K154" s="262"/>
      <c r="L154" s="260"/>
      <c r="M154" s="260"/>
      <c r="N154" s="260"/>
      <c r="O154" s="260"/>
      <c r="P154" s="244">
        <f t="shared" si="18"/>
        <v>800000</v>
      </c>
    </row>
    <row r="155" spans="1:16" ht="0.75" hidden="1" customHeight="1" thickBot="1" x14ac:dyDescent="0.25">
      <c r="A155" s="22"/>
      <c r="B155" s="23" t="s">
        <v>60</v>
      </c>
      <c r="C155" s="23" t="s">
        <v>51</v>
      </c>
      <c r="D155" s="87" t="s">
        <v>61</v>
      </c>
      <c r="E155" s="253">
        <f t="shared" si="16"/>
        <v>0</v>
      </c>
      <c r="F155" s="260">
        <v>0</v>
      </c>
      <c r="G155" s="260"/>
      <c r="H155" s="260"/>
      <c r="I155" s="261"/>
      <c r="J155" s="257">
        <f>SUM(K155+N155)</f>
        <v>0</v>
      </c>
      <c r="K155" s="262"/>
      <c r="L155" s="260"/>
      <c r="M155" s="260"/>
      <c r="N155" s="260"/>
      <c r="O155" s="260"/>
      <c r="P155" s="244">
        <f t="shared" si="18"/>
        <v>0</v>
      </c>
    </row>
    <row r="156" spans="1:16" ht="36.75" hidden="1" customHeight="1" thickBot="1" x14ac:dyDescent="0.25">
      <c r="A156" s="22"/>
      <c r="B156" s="23"/>
      <c r="C156" s="23"/>
      <c r="D156" s="40" t="s">
        <v>17</v>
      </c>
      <c r="E156" s="253">
        <f t="shared" si="16"/>
        <v>0</v>
      </c>
      <c r="F156" s="260">
        <v>0</v>
      </c>
      <c r="G156" s="260"/>
      <c r="H156" s="260"/>
      <c r="I156" s="261"/>
      <c r="J156" s="257">
        <f>SUM(K156+N156)</f>
        <v>0</v>
      </c>
      <c r="K156" s="262"/>
      <c r="L156" s="260"/>
      <c r="M156" s="260"/>
      <c r="N156" s="260"/>
      <c r="O156" s="260"/>
      <c r="P156" s="244">
        <f t="shared" si="18"/>
        <v>0</v>
      </c>
    </row>
    <row r="157" spans="1:16" ht="22.5" customHeight="1" thickBot="1" x14ac:dyDescent="0.25">
      <c r="A157" s="22"/>
      <c r="B157" s="23" t="s">
        <v>62</v>
      </c>
      <c r="C157" s="23" t="s">
        <v>333</v>
      </c>
      <c r="D157" s="85" t="s">
        <v>63</v>
      </c>
      <c r="E157" s="253">
        <f t="shared" si="16"/>
        <v>220000</v>
      </c>
      <c r="F157" s="260">
        <v>220000</v>
      </c>
      <c r="G157" s="260"/>
      <c r="H157" s="260"/>
      <c r="I157" s="261"/>
      <c r="J157" s="257">
        <f>SUM(K157+N157)</f>
        <v>20276</v>
      </c>
      <c r="K157" s="262"/>
      <c r="L157" s="260"/>
      <c r="M157" s="260"/>
      <c r="N157" s="260">
        <v>20276</v>
      </c>
      <c r="O157" s="260">
        <v>20276</v>
      </c>
      <c r="P157" s="244">
        <f t="shared" si="18"/>
        <v>240276</v>
      </c>
    </row>
    <row r="158" spans="1:16" s="21" customFormat="1" ht="23.25" thickBot="1" x14ac:dyDescent="0.25">
      <c r="A158" s="58"/>
      <c r="B158" s="59" t="s">
        <v>328</v>
      </c>
      <c r="C158" s="59" t="s">
        <v>412</v>
      </c>
      <c r="D158" s="88" t="s">
        <v>329</v>
      </c>
      <c r="E158" s="253">
        <f t="shared" si="16"/>
        <v>1216000</v>
      </c>
      <c r="F158" s="255">
        <v>1216000</v>
      </c>
      <c r="G158" s="255">
        <v>887500</v>
      </c>
      <c r="H158" s="255">
        <v>94200</v>
      </c>
      <c r="I158" s="261"/>
      <c r="J158" s="249">
        <f>SUM(K158+N158)</f>
        <v>18000</v>
      </c>
      <c r="K158" s="301"/>
      <c r="L158" s="302"/>
      <c r="M158" s="302"/>
      <c r="N158" s="302">
        <v>18000</v>
      </c>
      <c r="O158" s="302">
        <v>18000</v>
      </c>
      <c r="P158" s="252">
        <f t="shared" si="18"/>
        <v>1234000</v>
      </c>
    </row>
    <row r="159" spans="1:16" s="21" customFormat="1" ht="22.5" x14ac:dyDescent="0.2">
      <c r="A159" s="58"/>
      <c r="B159" s="59" t="s">
        <v>330</v>
      </c>
      <c r="C159" s="59" t="s">
        <v>412</v>
      </c>
      <c r="D159" s="88" t="s">
        <v>64</v>
      </c>
      <c r="E159" s="253">
        <f t="shared" si="16"/>
        <v>8900</v>
      </c>
      <c r="F159" s="255">
        <v>8900</v>
      </c>
      <c r="G159" s="255"/>
      <c r="H159" s="255"/>
      <c r="I159" s="261"/>
      <c r="J159" s="249">
        <f>SUM(K159+N159)</f>
        <v>0</v>
      </c>
      <c r="K159" s="301"/>
      <c r="L159" s="302"/>
      <c r="M159" s="302"/>
      <c r="N159" s="302"/>
      <c r="O159" s="302"/>
      <c r="P159" s="252">
        <f t="shared" si="18"/>
        <v>8900</v>
      </c>
    </row>
    <row r="160" spans="1:16" s="21" customFormat="1" ht="22.5" x14ac:dyDescent="0.2">
      <c r="A160" s="58"/>
      <c r="B160" s="59" t="s">
        <v>411</v>
      </c>
      <c r="C160" s="59" t="s">
        <v>412</v>
      </c>
      <c r="D160" s="63" t="s">
        <v>413</v>
      </c>
      <c r="E160" s="253">
        <f t="shared" si="16"/>
        <v>100000</v>
      </c>
      <c r="F160" s="260">
        <v>100000</v>
      </c>
      <c r="G160" s="260"/>
      <c r="H160" s="260"/>
      <c r="I160" s="261"/>
      <c r="J160" s="249"/>
      <c r="K160" s="301"/>
      <c r="L160" s="302"/>
      <c r="M160" s="302"/>
      <c r="N160" s="302"/>
      <c r="O160" s="302"/>
      <c r="P160" s="252">
        <f t="shared" si="18"/>
        <v>100000</v>
      </c>
    </row>
    <row r="161" spans="1:16" x14ac:dyDescent="0.2">
      <c r="A161" s="22"/>
      <c r="B161" s="23" t="s">
        <v>65</v>
      </c>
      <c r="C161" s="23" t="s">
        <v>412</v>
      </c>
      <c r="D161" s="40" t="s">
        <v>380</v>
      </c>
      <c r="E161" s="253">
        <f t="shared" si="16"/>
        <v>100000</v>
      </c>
      <c r="F161" s="260">
        <v>100000</v>
      </c>
      <c r="G161" s="260"/>
      <c r="H161" s="260"/>
      <c r="I161" s="261"/>
      <c r="J161" s="257">
        <f>SUM(K161+N161)</f>
        <v>0</v>
      </c>
      <c r="K161" s="262"/>
      <c r="L161" s="260"/>
      <c r="M161" s="260"/>
      <c r="N161" s="260"/>
      <c r="O161" s="260"/>
      <c r="P161" s="252">
        <f t="shared" si="18"/>
        <v>100000</v>
      </c>
    </row>
    <row r="162" spans="1:16" ht="45" x14ac:dyDescent="0.2">
      <c r="A162" s="22"/>
      <c r="B162" s="59" t="s">
        <v>414</v>
      </c>
      <c r="C162" s="59" t="s">
        <v>412</v>
      </c>
      <c r="D162" s="60" t="s">
        <v>415</v>
      </c>
      <c r="E162" s="253">
        <f t="shared" si="16"/>
        <v>117000</v>
      </c>
      <c r="F162" s="260">
        <v>117000</v>
      </c>
      <c r="G162" s="260"/>
      <c r="H162" s="260"/>
      <c r="I162" s="261"/>
      <c r="J162" s="257"/>
      <c r="K162" s="262"/>
      <c r="L162" s="260"/>
      <c r="M162" s="260"/>
      <c r="N162" s="260"/>
      <c r="O162" s="260"/>
      <c r="P162" s="252">
        <f t="shared" si="18"/>
        <v>117000</v>
      </c>
    </row>
    <row r="163" spans="1:16" ht="22.5" x14ac:dyDescent="0.2">
      <c r="A163" s="22"/>
      <c r="B163" s="23" t="s">
        <v>66</v>
      </c>
      <c r="C163" s="23" t="s">
        <v>67</v>
      </c>
      <c r="D163" s="38" t="s">
        <v>68</v>
      </c>
      <c r="E163" s="253">
        <f t="shared" si="16"/>
        <v>3626500</v>
      </c>
      <c r="F163" s="302">
        <v>3626500</v>
      </c>
      <c r="G163" s="302">
        <v>2747000</v>
      </c>
      <c r="H163" s="302">
        <v>142800</v>
      </c>
      <c r="I163" s="261"/>
      <c r="J163" s="257">
        <f t="shared" ref="J163:J190" si="19">SUM(K163+N163)</f>
        <v>38000</v>
      </c>
      <c r="K163" s="302">
        <v>38000</v>
      </c>
      <c r="L163" s="302">
        <v>7000</v>
      </c>
      <c r="M163" s="302">
        <v>8500</v>
      </c>
      <c r="N163" s="260">
        <v>0</v>
      </c>
      <c r="O163" s="260">
        <v>0</v>
      </c>
      <c r="P163" s="244">
        <f t="shared" si="18"/>
        <v>3664500</v>
      </c>
    </row>
    <row r="164" spans="1:16" ht="45" x14ac:dyDescent="0.2">
      <c r="A164" s="22"/>
      <c r="B164" s="23" t="s">
        <v>69</v>
      </c>
      <c r="C164" s="23" t="s">
        <v>58</v>
      </c>
      <c r="D164" s="40" t="s">
        <v>70</v>
      </c>
      <c r="E164" s="253">
        <f t="shared" si="16"/>
        <v>700000</v>
      </c>
      <c r="F164" s="260">
        <v>700000</v>
      </c>
      <c r="G164" s="260"/>
      <c r="H164" s="260"/>
      <c r="I164" s="261"/>
      <c r="J164" s="257">
        <f t="shared" si="19"/>
        <v>0</v>
      </c>
      <c r="K164" s="262"/>
      <c r="L164" s="260"/>
      <c r="M164" s="260"/>
      <c r="N164" s="260"/>
      <c r="O164" s="260"/>
      <c r="P164" s="244">
        <f t="shared" si="18"/>
        <v>700000</v>
      </c>
    </row>
    <row r="165" spans="1:16" ht="23.25" thickBot="1" x14ac:dyDescent="0.25">
      <c r="A165" s="22"/>
      <c r="B165" s="23" t="s">
        <v>71</v>
      </c>
      <c r="C165" s="23" t="s">
        <v>58</v>
      </c>
      <c r="D165" s="40" t="s">
        <v>72</v>
      </c>
      <c r="E165" s="253">
        <f t="shared" si="16"/>
        <v>2496500</v>
      </c>
      <c r="F165" s="255">
        <v>2496500</v>
      </c>
      <c r="G165" s="255">
        <v>1417720</v>
      </c>
      <c r="H165" s="255">
        <v>647500</v>
      </c>
      <c r="I165" s="261"/>
      <c r="J165" s="257">
        <f t="shared" si="19"/>
        <v>432724</v>
      </c>
      <c r="K165" s="262"/>
      <c r="L165" s="260"/>
      <c r="M165" s="260"/>
      <c r="N165" s="260">
        <v>432724</v>
      </c>
      <c r="O165" s="260">
        <v>432724</v>
      </c>
      <c r="P165" s="244">
        <f t="shared" si="18"/>
        <v>2929224</v>
      </c>
    </row>
    <row r="166" spans="1:16" ht="33.75" hidden="1" x14ac:dyDescent="0.2">
      <c r="A166" s="22"/>
      <c r="B166" s="23"/>
      <c r="C166" s="23"/>
      <c r="D166" s="42" t="s">
        <v>355</v>
      </c>
      <c r="E166" s="253">
        <f t="shared" si="16"/>
        <v>0</v>
      </c>
      <c r="F166" s="260"/>
      <c r="G166" s="260"/>
      <c r="H166" s="260"/>
      <c r="I166" s="261"/>
      <c r="J166" s="257">
        <f t="shared" si="19"/>
        <v>0</v>
      </c>
      <c r="K166" s="262"/>
      <c r="L166" s="260"/>
      <c r="M166" s="260"/>
      <c r="N166" s="260"/>
      <c r="O166" s="260"/>
      <c r="P166" s="244">
        <f t="shared" si="18"/>
        <v>0</v>
      </c>
    </row>
    <row r="167" spans="1:16" ht="23.25" thickBot="1" x14ac:dyDescent="0.25">
      <c r="A167" s="22"/>
      <c r="B167" s="27" t="s">
        <v>73</v>
      </c>
      <c r="C167" s="27" t="s">
        <v>58</v>
      </c>
      <c r="D167" s="40" t="s">
        <v>74</v>
      </c>
      <c r="E167" s="253">
        <f t="shared" si="16"/>
        <v>21000000</v>
      </c>
      <c r="F167" s="260">
        <v>21000000</v>
      </c>
      <c r="G167" s="260"/>
      <c r="H167" s="260"/>
      <c r="I167" s="261"/>
      <c r="J167" s="257">
        <f t="shared" si="19"/>
        <v>0</v>
      </c>
      <c r="K167" s="262"/>
      <c r="L167" s="260"/>
      <c r="M167" s="260"/>
      <c r="N167" s="260"/>
      <c r="O167" s="260"/>
      <c r="P167" s="244">
        <f t="shared" si="18"/>
        <v>21000000</v>
      </c>
    </row>
    <row r="168" spans="1:16" ht="68.25" thickBot="1" x14ac:dyDescent="0.25">
      <c r="A168" s="22"/>
      <c r="B168" s="27" t="s">
        <v>75</v>
      </c>
      <c r="C168" s="27"/>
      <c r="D168" s="40" t="s">
        <v>35</v>
      </c>
      <c r="E168" s="253">
        <f t="shared" si="16"/>
        <v>21000000</v>
      </c>
      <c r="F168" s="260">
        <v>21000000</v>
      </c>
      <c r="G168" s="260"/>
      <c r="H168" s="260"/>
      <c r="I168" s="261"/>
      <c r="J168" s="257">
        <f t="shared" si="19"/>
        <v>0</v>
      </c>
      <c r="K168" s="262"/>
      <c r="L168" s="260"/>
      <c r="M168" s="260"/>
      <c r="N168" s="260"/>
      <c r="O168" s="260"/>
      <c r="P168" s="244">
        <f t="shared" si="18"/>
        <v>21000000</v>
      </c>
    </row>
    <row r="169" spans="1:16" ht="24" hidden="1" customHeight="1" thickBot="1" x14ac:dyDescent="0.25">
      <c r="A169" s="22"/>
      <c r="B169" s="89">
        <v>170102</v>
      </c>
      <c r="C169" s="89" t="s">
        <v>13</v>
      </c>
      <c r="D169" s="40" t="s">
        <v>76</v>
      </c>
      <c r="E169" s="253">
        <f t="shared" si="16"/>
        <v>0</v>
      </c>
      <c r="F169" s="260"/>
      <c r="G169" s="260"/>
      <c r="H169" s="260"/>
      <c r="I169" s="261"/>
      <c r="J169" s="257">
        <f t="shared" si="19"/>
        <v>0</v>
      </c>
      <c r="K169" s="262"/>
      <c r="L169" s="260"/>
      <c r="M169" s="260"/>
      <c r="N169" s="260"/>
      <c r="O169" s="260"/>
      <c r="P169" s="244">
        <f t="shared" si="18"/>
        <v>0</v>
      </c>
    </row>
    <row r="170" spans="1:16" ht="125.25" hidden="1" customHeight="1" thickBot="1" x14ac:dyDescent="0.25">
      <c r="A170" s="22"/>
      <c r="B170" s="89"/>
      <c r="C170" s="89"/>
      <c r="D170" s="81" t="s">
        <v>6</v>
      </c>
      <c r="E170" s="253">
        <f t="shared" si="16"/>
        <v>0</v>
      </c>
      <c r="F170" s="260"/>
      <c r="G170" s="260"/>
      <c r="H170" s="260"/>
      <c r="I170" s="261"/>
      <c r="J170" s="257">
        <f t="shared" si="19"/>
        <v>0</v>
      </c>
      <c r="K170" s="262"/>
      <c r="L170" s="260"/>
      <c r="M170" s="260"/>
      <c r="N170" s="260"/>
      <c r="O170" s="260"/>
      <c r="P170" s="244">
        <f t="shared" si="18"/>
        <v>0</v>
      </c>
    </row>
    <row r="171" spans="1:16" ht="23.25" hidden="1" thickBot="1" x14ac:dyDescent="0.25">
      <c r="A171" s="22"/>
      <c r="B171" s="89">
        <v>170302</v>
      </c>
      <c r="C171" s="89" t="s">
        <v>13</v>
      </c>
      <c r="D171" s="40" t="s">
        <v>77</v>
      </c>
      <c r="E171" s="253">
        <f t="shared" si="16"/>
        <v>0</v>
      </c>
      <c r="F171" s="260"/>
      <c r="G171" s="260"/>
      <c r="H171" s="260"/>
      <c r="I171" s="261"/>
      <c r="J171" s="257">
        <f t="shared" si="19"/>
        <v>0</v>
      </c>
      <c r="K171" s="262"/>
      <c r="L171" s="260"/>
      <c r="M171" s="260"/>
      <c r="N171" s="260"/>
      <c r="O171" s="260"/>
      <c r="P171" s="244">
        <f t="shared" si="18"/>
        <v>0</v>
      </c>
    </row>
    <row r="172" spans="1:16" ht="123.75" hidden="1" customHeight="1" thickBot="1" x14ac:dyDescent="0.25">
      <c r="A172" s="22"/>
      <c r="B172" s="27" t="s">
        <v>75</v>
      </c>
      <c r="C172" s="27"/>
      <c r="D172" s="81" t="s">
        <v>6</v>
      </c>
      <c r="E172" s="253">
        <f t="shared" si="16"/>
        <v>0</v>
      </c>
      <c r="F172" s="260"/>
      <c r="G172" s="260"/>
      <c r="H172" s="260"/>
      <c r="I172" s="261"/>
      <c r="J172" s="257">
        <f t="shared" si="19"/>
        <v>0</v>
      </c>
      <c r="K172" s="262"/>
      <c r="L172" s="260"/>
      <c r="M172" s="260"/>
      <c r="N172" s="260"/>
      <c r="O172" s="260"/>
      <c r="P172" s="244">
        <f t="shared" si="18"/>
        <v>0</v>
      </c>
    </row>
    <row r="173" spans="1:16" ht="15" customHeight="1" thickBot="1" x14ac:dyDescent="0.25">
      <c r="A173" s="22"/>
      <c r="B173" s="23" t="s">
        <v>78</v>
      </c>
      <c r="C173" s="23" t="s">
        <v>375</v>
      </c>
      <c r="D173" s="40" t="s">
        <v>380</v>
      </c>
      <c r="E173" s="268">
        <f t="shared" si="16"/>
        <v>65000</v>
      </c>
      <c r="F173" s="270">
        <v>65000</v>
      </c>
      <c r="G173" s="270"/>
      <c r="H173" s="270"/>
      <c r="I173" s="271"/>
      <c r="J173" s="257">
        <f t="shared" si="19"/>
        <v>0</v>
      </c>
      <c r="K173" s="262">
        <f>SUM(K174)</f>
        <v>0</v>
      </c>
      <c r="L173" s="260">
        <f>SUM(L174)</f>
        <v>0</v>
      </c>
      <c r="M173" s="260">
        <f>SUM(M174)</f>
        <v>0</v>
      </c>
      <c r="N173" s="260">
        <f>SUM(N174)</f>
        <v>0</v>
      </c>
      <c r="O173" s="260">
        <f>SUM(O174)</f>
        <v>0</v>
      </c>
      <c r="P173" s="244">
        <f t="shared" si="18"/>
        <v>65000</v>
      </c>
    </row>
    <row r="174" spans="1:16" ht="15" hidden="1" customHeight="1" x14ac:dyDescent="0.2">
      <c r="A174" s="47"/>
      <c r="B174" s="90"/>
      <c r="C174" s="91"/>
      <c r="D174" s="92" t="s">
        <v>79</v>
      </c>
      <c r="E174" s="313"/>
      <c r="F174" s="314"/>
      <c r="G174" s="315"/>
      <c r="H174" s="316"/>
      <c r="I174" s="312"/>
      <c r="J174" s="244">
        <f t="shared" si="19"/>
        <v>0</v>
      </c>
      <c r="K174" s="272"/>
      <c r="L174" s="273"/>
      <c r="M174" s="273"/>
      <c r="N174" s="273"/>
      <c r="O174" s="273"/>
      <c r="P174" s="244">
        <f t="shared" si="18"/>
        <v>0</v>
      </c>
    </row>
    <row r="175" spans="1:16" ht="19.899999999999999" customHeight="1" thickBot="1" x14ac:dyDescent="0.25">
      <c r="A175" s="16"/>
      <c r="B175" s="56" t="s">
        <v>80</v>
      </c>
      <c r="C175" s="56"/>
      <c r="D175" s="51" t="s">
        <v>81</v>
      </c>
      <c r="E175" s="293">
        <f>SUM(E178:E180)</f>
        <v>1132600</v>
      </c>
      <c r="F175" s="293">
        <f>SUM(F178:F180)</f>
        <v>1132600</v>
      </c>
      <c r="G175" s="317">
        <f>SUM(G178:G179)</f>
        <v>797000</v>
      </c>
      <c r="H175" s="318">
        <f>SUM(H178:H179)</f>
        <v>59200</v>
      </c>
      <c r="I175" s="318">
        <f>SUM(I178:I179)</f>
        <v>0</v>
      </c>
      <c r="J175" s="244">
        <f t="shared" si="19"/>
        <v>26000</v>
      </c>
      <c r="K175" s="318">
        <f>SUM(K178:K179)</f>
        <v>0</v>
      </c>
      <c r="L175" s="318">
        <f>SUM(L178:L179)</f>
        <v>0</v>
      </c>
      <c r="M175" s="318">
        <f>SUM(M178:M179)</f>
        <v>0</v>
      </c>
      <c r="N175" s="318">
        <f>SUM(N178:N179)</f>
        <v>26000</v>
      </c>
      <c r="O175" s="318">
        <f>SUM(O178:O179)</f>
        <v>26000</v>
      </c>
      <c r="P175" s="244">
        <f t="shared" si="18"/>
        <v>1158600</v>
      </c>
    </row>
    <row r="176" spans="1:16" ht="13.5" hidden="1" thickBot="1" x14ac:dyDescent="0.25">
      <c r="A176" s="232"/>
      <c r="B176" s="233"/>
      <c r="C176" s="233"/>
      <c r="D176" s="234"/>
      <c r="E176" s="319"/>
      <c r="F176" s="293"/>
      <c r="G176" s="320"/>
      <c r="H176" s="321"/>
      <c r="I176" s="322"/>
      <c r="J176" s="244"/>
      <c r="K176" s="323"/>
      <c r="L176" s="324"/>
      <c r="M176" s="324"/>
      <c r="N176" s="324"/>
      <c r="O176" s="324"/>
      <c r="P176" s="244"/>
    </row>
    <row r="177" spans="1:16" ht="13.5" hidden="1" thickBot="1" x14ac:dyDescent="0.25">
      <c r="A177" s="232"/>
      <c r="B177" s="233"/>
      <c r="C177" s="233"/>
      <c r="D177" s="234"/>
      <c r="E177" s="319"/>
      <c r="F177" s="293"/>
      <c r="G177" s="320"/>
      <c r="H177" s="321"/>
      <c r="I177" s="322"/>
      <c r="J177" s="244"/>
      <c r="K177" s="323"/>
      <c r="L177" s="324"/>
      <c r="M177" s="324"/>
      <c r="N177" s="324"/>
      <c r="O177" s="324"/>
      <c r="P177" s="244"/>
    </row>
    <row r="178" spans="1:16" s="21" customFormat="1" ht="12.75" customHeight="1" thickBot="1" x14ac:dyDescent="0.25">
      <c r="A178" s="19"/>
      <c r="B178" s="54" t="s">
        <v>322</v>
      </c>
      <c r="C178" s="54" t="s">
        <v>323</v>
      </c>
      <c r="D178" s="57" t="s">
        <v>423</v>
      </c>
      <c r="E178" s="319">
        <f>F178+I178</f>
        <v>1122600</v>
      </c>
      <c r="F178" s="319">
        <v>1122600</v>
      </c>
      <c r="G178" s="296">
        <v>797000</v>
      </c>
      <c r="H178" s="279">
        <v>59200</v>
      </c>
      <c r="I178" s="325"/>
      <c r="J178" s="252">
        <f t="shared" si="19"/>
        <v>26000</v>
      </c>
      <c r="K178" s="296"/>
      <c r="L178" s="278"/>
      <c r="M178" s="278"/>
      <c r="N178" s="278">
        <v>26000</v>
      </c>
      <c r="O178" s="278">
        <v>26000</v>
      </c>
      <c r="P178" s="252">
        <f t="shared" si="18"/>
        <v>1148600</v>
      </c>
    </row>
    <row r="179" spans="1:16" s="21" customFormat="1" ht="13.5" hidden="1" customHeight="1" x14ac:dyDescent="0.2">
      <c r="A179" s="66"/>
      <c r="B179" s="93"/>
      <c r="C179" s="94" t="s">
        <v>82</v>
      </c>
      <c r="D179" s="95" t="s">
        <v>83</v>
      </c>
      <c r="E179" s="326"/>
      <c r="F179" s="327"/>
      <c r="G179" s="304"/>
      <c r="H179" s="328"/>
      <c r="I179" s="325"/>
      <c r="J179" s="252">
        <f t="shared" si="19"/>
        <v>0</v>
      </c>
      <c r="K179" s="304"/>
      <c r="L179" s="305"/>
      <c r="M179" s="305"/>
      <c r="N179" s="305"/>
      <c r="O179" s="305"/>
      <c r="P179" s="252">
        <f t="shared" si="18"/>
        <v>0</v>
      </c>
    </row>
    <row r="180" spans="1:16" s="21" customFormat="1" ht="13.5" customHeight="1" thickBot="1" x14ac:dyDescent="0.25">
      <c r="A180" s="235"/>
      <c r="B180" s="236" t="s">
        <v>82</v>
      </c>
      <c r="C180" s="133" t="s">
        <v>412</v>
      </c>
      <c r="D180" s="134" t="s">
        <v>434</v>
      </c>
      <c r="E180" s="319">
        <f>F180+I180</f>
        <v>10000</v>
      </c>
      <c r="F180" s="327">
        <v>10000</v>
      </c>
      <c r="G180" s="327"/>
      <c r="H180" s="325"/>
      <c r="I180" s="325"/>
      <c r="J180" s="252"/>
      <c r="K180" s="327"/>
      <c r="L180" s="327"/>
      <c r="M180" s="327"/>
      <c r="N180" s="327"/>
      <c r="O180" s="327"/>
      <c r="P180" s="252"/>
    </row>
    <row r="181" spans="1:16" s="21" customFormat="1" ht="23.25" thickBot="1" x14ac:dyDescent="0.25">
      <c r="A181" s="96"/>
      <c r="B181" s="97" t="s">
        <v>84</v>
      </c>
      <c r="C181" s="97"/>
      <c r="D181" s="98" t="s">
        <v>85</v>
      </c>
      <c r="E181" s="329">
        <f>SUM(E182+E183+E184+E185+E187+E189+E190)</f>
        <v>20666400</v>
      </c>
      <c r="F181" s="329">
        <f>SUM(F182+F183+F184+F185+F187+F189+F190)</f>
        <v>20666400</v>
      </c>
      <c r="G181" s="329">
        <f>SUM(G182+G183+G184+G185+G187+G189+G190)</f>
        <v>12133800</v>
      </c>
      <c r="H181" s="329">
        <f>SUM(H182+H183+H184+H185+H187+H189+H190)</f>
        <v>3236500</v>
      </c>
      <c r="I181" s="329">
        <f>SUM(I182+I183+I184+I185+I187+I189+I190)</f>
        <v>0</v>
      </c>
      <c r="J181" s="252">
        <f t="shared" si="19"/>
        <v>2043500</v>
      </c>
      <c r="K181" s="330">
        <f>SUM(K182+K183+K184+K185+K187+K189+K190)</f>
        <v>1240500</v>
      </c>
      <c r="L181" s="330">
        <f>SUM(L182+L183+L184+L185+L187+L189+L190)</f>
        <v>579300</v>
      </c>
      <c r="M181" s="330">
        <f>SUM(M182+M183+M184+M185+M187+M189+M190)</f>
        <v>284500</v>
      </c>
      <c r="N181" s="330">
        <f>SUM(N182+N183+N184+N185+N187+N189+N190)</f>
        <v>803000</v>
      </c>
      <c r="O181" s="330">
        <f>SUM(O182+O183+O184+O185+O187+O189+O190)</f>
        <v>800000</v>
      </c>
      <c r="P181" s="252">
        <f t="shared" si="18"/>
        <v>22709900</v>
      </c>
    </row>
    <row r="182" spans="1:16" s="21" customFormat="1" ht="13.5" thickBot="1" x14ac:dyDescent="0.25">
      <c r="A182" s="19"/>
      <c r="B182" s="54" t="s">
        <v>322</v>
      </c>
      <c r="C182" s="54" t="s">
        <v>323</v>
      </c>
      <c r="D182" s="57" t="s">
        <v>384</v>
      </c>
      <c r="E182" s="331">
        <f t="shared" ref="E182:E189" si="20">F182+I182</f>
        <v>327600</v>
      </c>
      <c r="F182" s="294">
        <v>327600</v>
      </c>
      <c r="G182" s="294">
        <v>228500</v>
      </c>
      <c r="H182" s="294">
        <v>9200</v>
      </c>
      <c r="I182" s="295"/>
      <c r="J182" s="249">
        <f t="shared" si="19"/>
        <v>13000</v>
      </c>
      <c r="K182" s="296"/>
      <c r="L182" s="278"/>
      <c r="M182" s="278"/>
      <c r="N182" s="278">
        <v>13000</v>
      </c>
      <c r="O182" s="278">
        <v>13000</v>
      </c>
      <c r="P182" s="252">
        <f t="shared" si="18"/>
        <v>340600</v>
      </c>
    </row>
    <row r="183" spans="1:16" x14ac:dyDescent="0.2">
      <c r="A183" s="22"/>
      <c r="B183" s="27">
        <v>110201</v>
      </c>
      <c r="C183" s="27" t="s">
        <v>86</v>
      </c>
      <c r="D183" s="40" t="s">
        <v>87</v>
      </c>
      <c r="E183" s="332">
        <f t="shared" si="20"/>
        <v>3240000</v>
      </c>
      <c r="F183" s="260">
        <v>3240000</v>
      </c>
      <c r="G183" s="260">
        <v>1965700</v>
      </c>
      <c r="H183" s="260">
        <v>391500</v>
      </c>
      <c r="I183" s="261"/>
      <c r="J183" s="257">
        <f t="shared" si="19"/>
        <v>170000</v>
      </c>
      <c r="K183" s="262"/>
      <c r="L183" s="260"/>
      <c r="M183" s="260"/>
      <c r="N183" s="260">
        <v>170000</v>
      </c>
      <c r="O183" s="260">
        <v>170000</v>
      </c>
      <c r="P183" s="244">
        <f t="shared" si="18"/>
        <v>3410000</v>
      </c>
    </row>
    <row r="184" spans="1:16" x14ac:dyDescent="0.2">
      <c r="A184" s="22"/>
      <c r="B184" s="23">
        <v>110202</v>
      </c>
      <c r="C184" s="23" t="s">
        <v>86</v>
      </c>
      <c r="D184" s="28" t="s">
        <v>88</v>
      </c>
      <c r="E184" s="332">
        <f t="shared" si="20"/>
        <v>1758300</v>
      </c>
      <c r="F184" s="260">
        <v>1758300</v>
      </c>
      <c r="G184" s="260">
        <v>1058600</v>
      </c>
      <c r="H184" s="260">
        <v>247100</v>
      </c>
      <c r="I184" s="261"/>
      <c r="J184" s="257">
        <f t="shared" si="19"/>
        <v>149400</v>
      </c>
      <c r="K184" s="260">
        <v>32000</v>
      </c>
      <c r="L184" s="260">
        <v>3000</v>
      </c>
      <c r="M184" s="260">
        <v>6500</v>
      </c>
      <c r="N184" s="260">
        <v>117400</v>
      </c>
      <c r="O184" s="260">
        <v>114400</v>
      </c>
      <c r="P184" s="244">
        <f t="shared" si="18"/>
        <v>1907700</v>
      </c>
    </row>
    <row r="185" spans="1:16" ht="23.25" thickBot="1" x14ac:dyDescent="0.25">
      <c r="A185" s="22"/>
      <c r="B185" s="27">
        <v>110204</v>
      </c>
      <c r="C185" s="27" t="s">
        <v>89</v>
      </c>
      <c r="D185" s="45" t="s">
        <v>90</v>
      </c>
      <c r="E185" s="332">
        <f t="shared" si="20"/>
        <v>5139600</v>
      </c>
      <c r="F185" s="266">
        <v>5139600</v>
      </c>
      <c r="G185" s="260">
        <v>2382000</v>
      </c>
      <c r="H185" s="260">
        <v>1798300</v>
      </c>
      <c r="I185" s="261"/>
      <c r="J185" s="257">
        <f t="shared" si="19"/>
        <v>502600</v>
      </c>
      <c r="K185" s="260">
        <v>408500</v>
      </c>
      <c r="L185" s="260">
        <v>4000</v>
      </c>
      <c r="M185" s="260">
        <v>262000</v>
      </c>
      <c r="N185" s="260">
        <v>94100</v>
      </c>
      <c r="O185" s="260">
        <v>94100</v>
      </c>
      <c r="P185" s="244">
        <f t="shared" si="18"/>
        <v>5642200</v>
      </c>
    </row>
    <row r="186" spans="1:16" ht="33.75" hidden="1" x14ac:dyDescent="0.2">
      <c r="A186" s="22"/>
      <c r="B186" s="27"/>
      <c r="C186" s="27"/>
      <c r="D186" s="42" t="s">
        <v>355</v>
      </c>
      <c r="E186" s="332">
        <f t="shared" si="20"/>
        <v>0</v>
      </c>
      <c r="F186" s="260"/>
      <c r="G186" s="260"/>
      <c r="H186" s="260"/>
      <c r="I186" s="261"/>
      <c r="J186" s="257">
        <f t="shared" si="19"/>
        <v>0</v>
      </c>
      <c r="K186" s="260"/>
      <c r="L186" s="260"/>
      <c r="M186" s="260"/>
      <c r="N186" s="260"/>
      <c r="O186" s="260"/>
      <c r="P186" s="244">
        <f t="shared" si="18"/>
        <v>0</v>
      </c>
    </row>
    <row r="187" spans="1:16" ht="13.5" thickBot="1" x14ac:dyDescent="0.25">
      <c r="A187" s="22"/>
      <c r="B187" s="27">
        <v>110205</v>
      </c>
      <c r="C187" s="27" t="s">
        <v>396</v>
      </c>
      <c r="D187" s="40" t="s">
        <v>91</v>
      </c>
      <c r="E187" s="332">
        <f t="shared" si="20"/>
        <v>8382200</v>
      </c>
      <c r="F187" s="260">
        <v>8382200</v>
      </c>
      <c r="G187" s="260">
        <v>5851300</v>
      </c>
      <c r="H187" s="260">
        <v>772500</v>
      </c>
      <c r="I187" s="261"/>
      <c r="J187" s="257">
        <f t="shared" si="19"/>
        <v>1175000</v>
      </c>
      <c r="K187" s="260">
        <v>800000</v>
      </c>
      <c r="L187" s="260">
        <v>572300</v>
      </c>
      <c r="M187" s="260">
        <v>16000</v>
      </c>
      <c r="N187" s="260">
        <v>375000</v>
      </c>
      <c r="O187" s="260">
        <v>375000</v>
      </c>
      <c r="P187" s="244">
        <f t="shared" si="18"/>
        <v>9557200</v>
      </c>
    </row>
    <row r="188" spans="1:16" ht="33.75" hidden="1" x14ac:dyDescent="0.2">
      <c r="A188" s="22"/>
      <c r="B188" s="27"/>
      <c r="C188" s="27"/>
      <c r="D188" s="42" t="s">
        <v>355</v>
      </c>
      <c r="E188" s="332">
        <f t="shared" si="20"/>
        <v>0</v>
      </c>
      <c r="F188" s="260"/>
      <c r="G188" s="260"/>
      <c r="H188" s="260"/>
      <c r="I188" s="261"/>
      <c r="J188" s="257">
        <f t="shared" si="19"/>
        <v>0</v>
      </c>
      <c r="K188" s="262"/>
      <c r="L188" s="260"/>
      <c r="M188" s="260"/>
      <c r="N188" s="260"/>
      <c r="O188" s="260"/>
      <c r="P188" s="244">
        <f t="shared" si="18"/>
        <v>0</v>
      </c>
    </row>
    <row r="189" spans="1:16" ht="12.75" customHeight="1" thickBot="1" x14ac:dyDescent="0.25">
      <c r="A189" s="22"/>
      <c r="B189" s="27">
        <v>110502</v>
      </c>
      <c r="C189" s="27" t="s">
        <v>92</v>
      </c>
      <c r="D189" s="40" t="s">
        <v>93</v>
      </c>
      <c r="E189" s="333">
        <f t="shared" si="20"/>
        <v>1818700</v>
      </c>
      <c r="F189" s="270">
        <v>1818700</v>
      </c>
      <c r="G189" s="270">
        <v>647700</v>
      </c>
      <c r="H189" s="270">
        <v>17900</v>
      </c>
      <c r="I189" s="271"/>
      <c r="J189" s="257">
        <f t="shared" si="19"/>
        <v>33500</v>
      </c>
      <c r="K189" s="262"/>
      <c r="L189" s="260"/>
      <c r="M189" s="260"/>
      <c r="N189" s="260">
        <v>33500</v>
      </c>
      <c r="O189" s="260">
        <v>33500</v>
      </c>
      <c r="P189" s="244">
        <f t="shared" si="18"/>
        <v>1852200</v>
      </c>
    </row>
    <row r="190" spans="1:16" ht="18" hidden="1" customHeight="1" x14ac:dyDescent="0.2">
      <c r="A190" s="47"/>
      <c r="B190" s="90"/>
      <c r="C190" s="99">
        <v>250404</v>
      </c>
      <c r="D190" s="92" t="s">
        <v>380</v>
      </c>
      <c r="E190" s="313"/>
      <c r="F190" s="314"/>
      <c r="G190" s="315"/>
      <c r="H190" s="334"/>
      <c r="I190" s="314"/>
      <c r="J190" s="244">
        <f t="shared" si="19"/>
        <v>0</v>
      </c>
      <c r="K190" s="272"/>
      <c r="L190" s="273"/>
      <c r="M190" s="273"/>
      <c r="N190" s="273"/>
      <c r="O190" s="273"/>
      <c r="P190" s="244">
        <f t="shared" si="18"/>
        <v>0</v>
      </c>
    </row>
    <row r="191" spans="1:16" s="21" customFormat="1" ht="23.25" thickBot="1" x14ac:dyDescent="0.25">
      <c r="A191" s="96"/>
      <c r="B191" s="100" t="s">
        <v>94</v>
      </c>
      <c r="C191" s="100"/>
      <c r="D191" s="98" t="s">
        <v>96</v>
      </c>
      <c r="E191" s="329">
        <f>E192+E196+E197+E198+E200+E201+E203+E206+E207+E199+E193+E208+E194</f>
        <v>29338900</v>
      </c>
      <c r="F191" s="329">
        <f>F192+F196+F197+F198+F200+F201+F203+F206+F207+F199+F193+F208+F194</f>
        <v>29338900</v>
      </c>
      <c r="G191" s="329">
        <f>G192+G196+G197+G198+G200+G201+G203+G206+G207+G199+G193+G208+G194</f>
        <v>1098400</v>
      </c>
      <c r="H191" s="329">
        <f>H192+H196+H197+H198+H200+H201+H203+H206+H207+H199+H193+H208+H194</f>
        <v>3534600</v>
      </c>
      <c r="I191" s="329">
        <f>I192+I196+I197+I198+I200+I201+I203+I206+I207+I199+I193+I208+I194</f>
        <v>0</v>
      </c>
      <c r="J191" s="329">
        <f>J192+J196+J197+J198+J200+J201+J203+J206+J207+J199+J193+J205+J208+J194</f>
        <v>53225020</v>
      </c>
      <c r="K191" s="329">
        <f>K192+K196+K197+K198+K200+K201+K203+K206+K207+K199+K193+K208+K194</f>
        <v>0</v>
      </c>
      <c r="L191" s="329">
        <f>L192+L196+L197+L198+L200+L201+L203+L206+L207+L199+L193+L208+L194</f>
        <v>0</v>
      </c>
      <c r="M191" s="329">
        <f>M192+M196+M197+M198+M200+M201+M203+M206+M207+M199+M193+M208+M194</f>
        <v>0</v>
      </c>
      <c r="N191" s="329">
        <f>N192+N196+N197+N198+N200+N201+N203+N206+N207+N199+N193+N205+N208+N194</f>
        <v>53225020</v>
      </c>
      <c r="O191" s="329">
        <f>O192+O196+O197+O198+O200+O201+O203+O206+O207+O199+O193+O205+O208+O194</f>
        <v>53225020</v>
      </c>
      <c r="P191" s="329">
        <f>P192+P196+P197+P198+P200+P201+P203+P206+P207+P199+P193+P205+P208+P194</f>
        <v>82563920</v>
      </c>
    </row>
    <row r="192" spans="1:16" s="21" customFormat="1" ht="12.75" customHeight="1" thickBot="1" x14ac:dyDescent="0.25">
      <c r="A192" s="19"/>
      <c r="B192" s="101" t="s">
        <v>322</v>
      </c>
      <c r="C192" s="73" t="s">
        <v>323</v>
      </c>
      <c r="D192" s="102" t="s">
        <v>423</v>
      </c>
      <c r="E192" s="331">
        <f t="shared" ref="E192:E208" si="21">F192+I192</f>
        <v>1528900</v>
      </c>
      <c r="F192" s="335">
        <v>1528900</v>
      </c>
      <c r="G192" s="335">
        <v>1098400</v>
      </c>
      <c r="H192" s="335">
        <v>50600</v>
      </c>
      <c r="I192" s="295"/>
      <c r="J192" s="336">
        <f t="shared" ref="J192:J211" si="22">SUM(K192+N192)</f>
        <v>613500</v>
      </c>
      <c r="K192" s="337"/>
      <c r="L192" s="294"/>
      <c r="M192" s="294"/>
      <c r="N192" s="295">
        <v>613500</v>
      </c>
      <c r="O192" s="295">
        <v>613500</v>
      </c>
      <c r="P192" s="249">
        <f t="shared" ref="P192:P211" si="23">SUM(E192+J192)</f>
        <v>2142400</v>
      </c>
    </row>
    <row r="193" spans="1:16" ht="14.25" customHeight="1" x14ac:dyDescent="0.2">
      <c r="A193" s="22"/>
      <c r="B193" s="103" t="s">
        <v>335</v>
      </c>
      <c r="C193" s="104" t="s">
        <v>336</v>
      </c>
      <c r="D193" s="32" t="s">
        <v>337</v>
      </c>
      <c r="E193" s="332">
        <f t="shared" si="21"/>
        <v>0</v>
      </c>
      <c r="F193" s="260"/>
      <c r="G193" s="260"/>
      <c r="H193" s="260"/>
      <c r="I193" s="261"/>
      <c r="J193" s="284">
        <f t="shared" si="22"/>
        <v>3500000</v>
      </c>
      <c r="K193" s="287"/>
      <c r="L193" s="260"/>
      <c r="M193" s="260"/>
      <c r="N193" s="261">
        <v>3500000</v>
      </c>
      <c r="O193" s="261">
        <v>3500000</v>
      </c>
      <c r="P193" s="257">
        <f t="shared" si="23"/>
        <v>3500000</v>
      </c>
    </row>
    <row r="194" spans="1:16" ht="19.5" customHeight="1" thickBot="1" x14ac:dyDescent="0.25">
      <c r="A194" s="22"/>
      <c r="B194" s="105">
        <v>100102</v>
      </c>
      <c r="C194" s="74" t="s">
        <v>336</v>
      </c>
      <c r="D194" s="45" t="s">
        <v>97</v>
      </c>
      <c r="E194" s="332">
        <f t="shared" si="21"/>
        <v>0</v>
      </c>
      <c r="F194" s="260"/>
      <c r="G194" s="260"/>
      <c r="H194" s="260"/>
      <c r="I194" s="261"/>
      <c r="J194" s="284">
        <f t="shared" si="22"/>
        <v>4000000</v>
      </c>
      <c r="K194" s="287"/>
      <c r="L194" s="260"/>
      <c r="M194" s="260"/>
      <c r="N194" s="261">
        <v>4000000</v>
      </c>
      <c r="O194" s="261">
        <v>4000000</v>
      </c>
      <c r="P194" s="257">
        <f t="shared" si="23"/>
        <v>4000000</v>
      </c>
    </row>
    <row r="195" spans="1:16" hidden="1" x14ac:dyDescent="0.2">
      <c r="A195" s="22"/>
      <c r="B195" s="105" t="s">
        <v>98</v>
      </c>
      <c r="C195" s="74"/>
      <c r="D195" s="86" t="s">
        <v>99</v>
      </c>
      <c r="E195" s="332">
        <f t="shared" si="21"/>
        <v>0</v>
      </c>
      <c r="F195" s="260"/>
      <c r="G195" s="260"/>
      <c r="H195" s="260"/>
      <c r="I195" s="261"/>
      <c r="J195" s="284">
        <f t="shared" si="22"/>
        <v>0</v>
      </c>
      <c r="K195" s="287"/>
      <c r="L195" s="260"/>
      <c r="M195" s="260"/>
      <c r="N195" s="260"/>
      <c r="O195" s="261"/>
      <c r="P195" s="257">
        <f t="shared" si="23"/>
        <v>0</v>
      </c>
    </row>
    <row r="196" spans="1:16" ht="13.5" hidden="1" customHeight="1" x14ac:dyDescent="0.2">
      <c r="A196" s="22"/>
      <c r="B196" s="105" t="s">
        <v>100</v>
      </c>
      <c r="C196" s="74"/>
      <c r="D196" s="46" t="s">
        <v>101</v>
      </c>
      <c r="E196" s="332">
        <f t="shared" si="21"/>
        <v>0</v>
      </c>
      <c r="F196" s="260"/>
      <c r="G196" s="260"/>
      <c r="H196" s="260"/>
      <c r="I196" s="261"/>
      <c r="J196" s="284">
        <f t="shared" si="22"/>
        <v>0</v>
      </c>
      <c r="K196" s="287"/>
      <c r="L196" s="260"/>
      <c r="M196" s="260"/>
      <c r="N196" s="260"/>
      <c r="O196" s="261"/>
      <c r="P196" s="257">
        <f t="shared" si="23"/>
        <v>0</v>
      </c>
    </row>
    <row r="197" spans="1:16" ht="13.5" thickBot="1" x14ac:dyDescent="0.25">
      <c r="A197" s="22"/>
      <c r="B197" s="105">
        <v>100203</v>
      </c>
      <c r="C197" s="74" t="s">
        <v>102</v>
      </c>
      <c r="D197" s="45" t="s">
        <v>103</v>
      </c>
      <c r="E197" s="332">
        <f t="shared" si="21"/>
        <v>22700000</v>
      </c>
      <c r="F197" s="260">
        <v>22700000</v>
      </c>
      <c r="G197" s="260"/>
      <c r="H197" s="260">
        <v>3484000</v>
      </c>
      <c r="I197" s="261"/>
      <c r="J197" s="284">
        <f t="shared" si="22"/>
        <v>3735000</v>
      </c>
      <c r="K197" s="287"/>
      <c r="L197" s="260"/>
      <c r="M197" s="260"/>
      <c r="N197" s="261">
        <v>3735000</v>
      </c>
      <c r="O197" s="261">
        <v>3735000</v>
      </c>
      <c r="P197" s="257">
        <f t="shared" si="23"/>
        <v>26435000</v>
      </c>
    </row>
    <row r="198" spans="1:16" ht="13.5" thickBot="1" x14ac:dyDescent="0.25">
      <c r="A198" s="22"/>
      <c r="B198" s="106" t="s">
        <v>104</v>
      </c>
      <c r="C198" s="107" t="s">
        <v>102</v>
      </c>
      <c r="D198" s="40" t="s">
        <v>105</v>
      </c>
      <c r="E198" s="332">
        <f t="shared" si="21"/>
        <v>0</v>
      </c>
      <c r="F198" s="260"/>
      <c r="G198" s="260"/>
      <c r="H198" s="260"/>
      <c r="I198" s="261"/>
      <c r="J198" s="284">
        <f t="shared" si="22"/>
        <v>100000</v>
      </c>
      <c r="K198" s="287"/>
      <c r="L198" s="260"/>
      <c r="M198" s="260"/>
      <c r="N198" s="261">
        <v>100000</v>
      </c>
      <c r="O198" s="261">
        <v>100000</v>
      </c>
      <c r="P198" s="257">
        <f t="shared" si="23"/>
        <v>100000</v>
      </c>
    </row>
    <row r="199" spans="1:16" ht="22.5" x14ac:dyDescent="0.2">
      <c r="A199" s="22"/>
      <c r="B199" s="108" t="s">
        <v>106</v>
      </c>
      <c r="C199" s="109" t="s">
        <v>102</v>
      </c>
      <c r="D199" s="92" t="s">
        <v>107</v>
      </c>
      <c r="E199" s="332">
        <f t="shared" si="21"/>
        <v>0</v>
      </c>
      <c r="F199" s="260"/>
      <c r="G199" s="260"/>
      <c r="H199" s="260"/>
      <c r="I199" s="261"/>
      <c r="J199" s="284">
        <f t="shared" si="22"/>
        <v>100000</v>
      </c>
      <c r="K199" s="287"/>
      <c r="L199" s="260"/>
      <c r="M199" s="260"/>
      <c r="N199" s="261">
        <v>100000</v>
      </c>
      <c r="O199" s="261">
        <v>100000</v>
      </c>
      <c r="P199" s="257">
        <f t="shared" si="23"/>
        <v>100000</v>
      </c>
    </row>
    <row r="200" spans="1:16" ht="33.75" customHeight="1" thickBot="1" x14ac:dyDescent="0.25">
      <c r="A200" s="22"/>
      <c r="B200" s="110">
        <v>100302</v>
      </c>
      <c r="C200" s="111">
        <v>620</v>
      </c>
      <c r="D200" s="92" t="s">
        <v>108</v>
      </c>
      <c r="E200" s="332">
        <f t="shared" si="21"/>
        <v>0</v>
      </c>
      <c r="F200" s="260"/>
      <c r="G200" s="260"/>
      <c r="H200" s="260"/>
      <c r="I200" s="261"/>
      <c r="J200" s="284">
        <f t="shared" si="22"/>
        <v>120000</v>
      </c>
      <c r="K200" s="287"/>
      <c r="L200" s="260"/>
      <c r="M200" s="260"/>
      <c r="N200" s="260">
        <v>120000</v>
      </c>
      <c r="O200" s="261">
        <v>120000</v>
      </c>
      <c r="P200" s="257">
        <f t="shared" si="23"/>
        <v>120000</v>
      </c>
    </row>
    <row r="201" spans="1:16" ht="85.5" hidden="1" customHeight="1" thickBot="1" x14ac:dyDescent="0.25">
      <c r="A201" s="22"/>
      <c r="B201" s="112">
        <v>100602</v>
      </c>
      <c r="C201" s="113">
        <v>640</v>
      </c>
      <c r="D201" s="114" t="s">
        <v>109</v>
      </c>
      <c r="E201" s="332">
        <f t="shared" si="21"/>
        <v>0</v>
      </c>
      <c r="F201" s="260"/>
      <c r="G201" s="260"/>
      <c r="H201" s="260"/>
      <c r="I201" s="261"/>
      <c r="J201" s="284">
        <f t="shared" si="22"/>
        <v>0</v>
      </c>
      <c r="K201" s="287"/>
      <c r="L201" s="260"/>
      <c r="M201" s="260"/>
      <c r="N201" s="260"/>
      <c r="O201" s="261"/>
      <c r="P201" s="257">
        <f t="shared" si="23"/>
        <v>0</v>
      </c>
    </row>
    <row r="202" spans="1:16" ht="99" hidden="1" customHeight="1" thickBot="1" x14ac:dyDescent="0.25">
      <c r="A202" s="22"/>
      <c r="B202" s="115" t="s">
        <v>75</v>
      </c>
      <c r="C202" s="116"/>
      <c r="D202" s="114" t="s">
        <v>110</v>
      </c>
      <c r="E202" s="332">
        <f t="shared" si="21"/>
        <v>0</v>
      </c>
      <c r="F202" s="260"/>
      <c r="G202" s="260"/>
      <c r="H202" s="260"/>
      <c r="I202" s="261"/>
      <c r="J202" s="284">
        <f t="shared" si="22"/>
        <v>0</v>
      </c>
      <c r="K202" s="287"/>
      <c r="L202" s="260"/>
      <c r="M202" s="260"/>
      <c r="N202" s="260"/>
      <c r="O202" s="261"/>
      <c r="P202" s="257">
        <f t="shared" si="23"/>
        <v>0</v>
      </c>
    </row>
    <row r="203" spans="1:16" ht="34.5" thickBot="1" x14ac:dyDescent="0.25">
      <c r="A203" s="22"/>
      <c r="B203" s="105">
        <v>170703</v>
      </c>
      <c r="C203" s="74" t="s">
        <v>111</v>
      </c>
      <c r="D203" s="45" t="s">
        <v>112</v>
      </c>
      <c r="E203" s="332">
        <f t="shared" si="21"/>
        <v>5000000</v>
      </c>
      <c r="F203" s="260">
        <v>5000000</v>
      </c>
      <c r="G203" s="260"/>
      <c r="H203" s="260"/>
      <c r="I203" s="261"/>
      <c r="J203" s="284">
        <f t="shared" si="22"/>
        <v>35855320</v>
      </c>
      <c r="K203" s="287"/>
      <c r="L203" s="260"/>
      <c r="M203" s="260"/>
      <c r="N203" s="260">
        <v>35855320</v>
      </c>
      <c r="O203" s="261">
        <v>35855320</v>
      </c>
      <c r="P203" s="257">
        <f t="shared" si="23"/>
        <v>40855320</v>
      </c>
    </row>
    <row r="204" spans="1:16" ht="7.15" hidden="1" customHeight="1" x14ac:dyDescent="0.2">
      <c r="A204" s="22"/>
      <c r="B204" s="117" t="s">
        <v>75</v>
      </c>
      <c r="C204" s="118"/>
      <c r="D204" s="407" t="s">
        <v>113</v>
      </c>
      <c r="E204" s="332">
        <f t="shared" si="21"/>
        <v>0</v>
      </c>
      <c r="F204" s="260"/>
      <c r="G204" s="260"/>
      <c r="H204" s="260"/>
      <c r="I204" s="261"/>
      <c r="J204" s="284">
        <f t="shared" si="22"/>
        <v>0</v>
      </c>
      <c r="K204" s="287"/>
      <c r="L204" s="260"/>
      <c r="M204" s="260"/>
      <c r="N204" s="260"/>
      <c r="O204" s="261"/>
      <c r="P204" s="257">
        <f t="shared" si="23"/>
        <v>0</v>
      </c>
    </row>
    <row r="205" spans="1:16" ht="14.25" customHeight="1" thickBot="1" x14ac:dyDescent="0.25">
      <c r="A205" s="22"/>
      <c r="B205" s="117">
        <v>180107</v>
      </c>
      <c r="C205" s="405">
        <v>470</v>
      </c>
      <c r="D205" s="408" t="s">
        <v>358</v>
      </c>
      <c r="E205" s="406">
        <f t="shared" si="21"/>
        <v>0</v>
      </c>
      <c r="F205" s="260"/>
      <c r="G205" s="260"/>
      <c r="H205" s="260"/>
      <c r="I205" s="261"/>
      <c r="J205" s="284">
        <f t="shared" si="22"/>
        <v>400000</v>
      </c>
      <c r="K205" s="287"/>
      <c r="L205" s="260"/>
      <c r="M205" s="260"/>
      <c r="N205" s="260">
        <v>400000</v>
      </c>
      <c r="O205" s="261">
        <v>400000</v>
      </c>
      <c r="P205" s="257">
        <f t="shared" si="23"/>
        <v>400000</v>
      </c>
    </row>
    <row r="206" spans="1:16" ht="34.5" customHeight="1" thickBot="1" x14ac:dyDescent="0.25">
      <c r="A206" s="22"/>
      <c r="B206" s="105" t="s">
        <v>352</v>
      </c>
      <c r="C206" s="74" t="s">
        <v>353</v>
      </c>
      <c r="D206" s="120" t="s">
        <v>354</v>
      </c>
      <c r="E206" s="332">
        <f t="shared" si="21"/>
        <v>0</v>
      </c>
      <c r="F206" s="260"/>
      <c r="G206" s="260"/>
      <c r="H206" s="260"/>
      <c r="I206" s="261"/>
      <c r="J206" s="338">
        <f t="shared" si="22"/>
        <v>4301200</v>
      </c>
      <c r="K206" s="287"/>
      <c r="L206" s="260"/>
      <c r="M206" s="260"/>
      <c r="N206" s="261">
        <v>4301200</v>
      </c>
      <c r="O206" s="261">
        <v>4301200</v>
      </c>
      <c r="P206" s="257">
        <f t="shared" si="23"/>
        <v>4301200</v>
      </c>
    </row>
    <row r="207" spans="1:16" ht="24" x14ac:dyDescent="0.2">
      <c r="A207" s="47"/>
      <c r="B207" s="121" t="s">
        <v>367</v>
      </c>
      <c r="C207" s="122" t="s">
        <v>368</v>
      </c>
      <c r="D207" s="120" t="s">
        <v>369</v>
      </c>
      <c r="E207" s="333">
        <f t="shared" si="21"/>
        <v>110000</v>
      </c>
      <c r="F207" s="270">
        <v>110000</v>
      </c>
      <c r="G207" s="270"/>
      <c r="H207" s="270"/>
      <c r="I207" s="271"/>
      <c r="J207" s="338">
        <f t="shared" si="22"/>
        <v>0</v>
      </c>
      <c r="K207" s="290"/>
      <c r="L207" s="270"/>
      <c r="M207" s="270"/>
      <c r="N207" s="270"/>
      <c r="O207" s="271"/>
      <c r="P207" s="257">
        <f t="shared" si="23"/>
        <v>110000</v>
      </c>
    </row>
    <row r="208" spans="1:16" x14ac:dyDescent="0.2">
      <c r="A208" s="47"/>
      <c r="B208" s="121" t="s">
        <v>78</v>
      </c>
      <c r="C208" s="122" t="s">
        <v>375</v>
      </c>
      <c r="D208" s="120" t="s">
        <v>380</v>
      </c>
      <c r="E208" s="333">
        <f t="shared" si="21"/>
        <v>0</v>
      </c>
      <c r="F208" s="270"/>
      <c r="G208" s="270"/>
      <c r="H208" s="270"/>
      <c r="I208" s="271"/>
      <c r="J208" s="338">
        <f t="shared" si="22"/>
        <v>500000</v>
      </c>
      <c r="K208" s="290"/>
      <c r="L208" s="270"/>
      <c r="M208" s="270"/>
      <c r="N208" s="270">
        <v>500000</v>
      </c>
      <c r="O208" s="271">
        <v>500000</v>
      </c>
      <c r="P208" s="257">
        <f t="shared" si="23"/>
        <v>500000</v>
      </c>
    </row>
    <row r="209" spans="1:16" ht="22.5" x14ac:dyDescent="0.2">
      <c r="A209" s="16"/>
      <c r="B209" s="50" t="s">
        <v>114</v>
      </c>
      <c r="C209" s="50"/>
      <c r="D209" s="51" t="s">
        <v>115</v>
      </c>
      <c r="E209" s="291">
        <f>SUM(E210:E214)</f>
        <v>594400</v>
      </c>
      <c r="F209" s="291">
        <f>SUM(F210:F214)</f>
        <v>594400</v>
      </c>
      <c r="G209" s="320">
        <f>SUM(G210:G214)</f>
        <v>323700</v>
      </c>
      <c r="H209" s="339">
        <f>SUM(H210:H214)</f>
        <v>12500</v>
      </c>
      <c r="I209" s="339">
        <f>SUM(I210:I214)</f>
        <v>0</v>
      </c>
      <c r="J209" s="244">
        <f t="shared" si="22"/>
        <v>1093101</v>
      </c>
      <c r="K209" s="340">
        <f>SUM(K210:K214)</f>
        <v>0</v>
      </c>
      <c r="L209" s="341">
        <f>SUM(L210:L214)</f>
        <v>0</v>
      </c>
      <c r="M209" s="341">
        <f>SUM(M210:M214)</f>
        <v>0</v>
      </c>
      <c r="N209" s="341">
        <f>SUM(N210:N214)</f>
        <v>1093101</v>
      </c>
      <c r="O209" s="342">
        <f>SUM(O210:O214)</f>
        <v>1093101</v>
      </c>
      <c r="P209" s="244">
        <f t="shared" si="23"/>
        <v>1687501</v>
      </c>
    </row>
    <row r="210" spans="1:16" s="21" customFormat="1" ht="15" customHeight="1" thickBot="1" x14ac:dyDescent="0.25">
      <c r="A210" s="19"/>
      <c r="B210" s="54" t="s">
        <v>322</v>
      </c>
      <c r="C210" s="54" t="s">
        <v>323</v>
      </c>
      <c r="D210" s="57" t="s">
        <v>423</v>
      </c>
      <c r="E210" s="331">
        <f>F210+I210</f>
        <v>524400</v>
      </c>
      <c r="F210" s="266">
        <v>524400</v>
      </c>
      <c r="G210" s="266">
        <v>323700</v>
      </c>
      <c r="H210" s="266">
        <v>12500</v>
      </c>
      <c r="I210" s="295"/>
      <c r="J210" s="249">
        <f t="shared" si="22"/>
        <v>0</v>
      </c>
      <c r="K210" s="296"/>
      <c r="L210" s="278"/>
      <c r="M210" s="278"/>
      <c r="N210" s="278"/>
      <c r="O210" s="278"/>
      <c r="P210" s="252">
        <f t="shared" si="23"/>
        <v>524400</v>
      </c>
    </row>
    <row r="211" spans="1:16" s="21" customFormat="1" ht="2.25" hidden="1" customHeight="1" thickBot="1" x14ac:dyDescent="0.25">
      <c r="A211" s="58"/>
      <c r="B211" s="61" t="s">
        <v>345</v>
      </c>
      <c r="C211" s="61" t="s">
        <v>346</v>
      </c>
      <c r="D211" s="60" t="s">
        <v>347</v>
      </c>
      <c r="E211" s="332">
        <f>F211+I211</f>
        <v>0</v>
      </c>
      <c r="F211" s="266"/>
      <c r="G211" s="266"/>
      <c r="H211" s="266"/>
      <c r="I211" s="343"/>
      <c r="J211" s="249">
        <f t="shared" si="22"/>
        <v>0</v>
      </c>
      <c r="K211" s="297"/>
      <c r="L211" s="266"/>
      <c r="M211" s="266"/>
      <c r="N211" s="266"/>
      <c r="O211" s="266"/>
      <c r="P211" s="252">
        <f t="shared" si="23"/>
        <v>0</v>
      </c>
    </row>
    <row r="212" spans="1:16" s="21" customFormat="1" ht="13.5" hidden="1" thickBot="1" x14ac:dyDescent="0.25">
      <c r="A212" s="58"/>
      <c r="B212" s="61" t="s">
        <v>356</v>
      </c>
      <c r="C212" s="61"/>
      <c r="D212" s="60"/>
      <c r="E212" s="332"/>
      <c r="F212" s="266"/>
      <c r="G212" s="266"/>
      <c r="H212" s="266"/>
      <c r="I212" s="343"/>
      <c r="J212" s="249"/>
      <c r="K212" s="297"/>
      <c r="L212" s="266"/>
      <c r="M212" s="266"/>
      <c r="N212" s="266"/>
      <c r="O212" s="266"/>
      <c r="P212" s="252"/>
    </row>
    <row r="213" spans="1:16" s="21" customFormat="1" ht="36.75" hidden="1" thickBot="1" x14ac:dyDescent="0.25">
      <c r="A213" s="66"/>
      <c r="B213" s="123" t="s">
        <v>352</v>
      </c>
      <c r="C213" s="123" t="s">
        <v>353</v>
      </c>
      <c r="D213" s="120" t="s">
        <v>354</v>
      </c>
      <c r="E213" s="332">
        <f>F213+I213</f>
        <v>0</v>
      </c>
      <c r="F213" s="305"/>
      <c r="G213" s="305"/>
      <c r="H213" s="305"/>
      <c r="I213" s="328"/>
      <c r="J213" s="249">
        <f>SUM(K213+N213)</f>
        <v>0</v>
      </c>
      <c r="K213" s="304"/>
      <c r="L213" s="305"/>
      <c r="M213" s="305"/>
      <c r="N213" s="305"/>
      <c r="O213" s="305"/>
      <c r="P213" s="252">
        <f>SUM(E213+J213)</f>
        <v>0</v>
      </c>
    </row>
    <row r="214" spans="1:16" s="21" customFormat="1" ht="15.75" customHeight="1" thickBot="1" x14ac:dyDescent="0.25">
      <c r="A214" s="66"/>
      <c r="B214" s="94">
        <v>250404</v>
      </c>
      <c r="C214" s="94" t="s">
        <v>375</v>
      </c>
      <c r="D214" s="67" t="s">
        <v>380</v>
      </c>
      <c r="E214" s="333">
        <f>F214+I214</f>
        <v>70000</v>
      </c>
      <c r="F214" s="344">
        <v>70000</v>
      </c>
      <c r="G214" s="344"/>
      <c r="H214" s="344"/>
      <c r="I214" s="345"/>
      <c r="J214" s="249">
        <f>SUM(K214+N214)</f>
        <v>1093101</v>
      </c>
      <c r="K214" s="304"/>
      <c r="L214" s="305"/>
      <c r="M214" s="305"/>
      <c r="N214" s="305">
        <v>1093101</v>
      </c>
      <c r="O214" s="305">
        <v>1093101</v>
      </c>
      <c r="P214" s="252">
        <f>SUM(E214+J214)</f>
        <v>1163101</v>
      </c>
    </row>
    <row r="215" spans="1:16" s="21" customFormat="1" ht="23.25" thickBot="1" x14ac:dyDescent="0.25">
      <c r="A215" s="96"/>
      <c r="B215" s="100" t="s">
        <v>116</v>
      </c>
      <c r="C215" s="100"/>
      <c r="D215" s="98" t="s">
        <v>117</v>
      </c>
      <c r="E215" s="346">
        <f>SUM(E236+E234+E216)</f>
        <v>952500</v>
      </c>
      <c r="F215" s="346">
        <f>SUM(F236+F234+F216)</f>
        <v>952500</v>
      </c>
      <c r="G215" s="346">
        <f>SUM(G236+G234+G216)</f>
        <v>679200</v>
      </c>
      <c r="H215" s="346">
        <f>SUM(H236+H234+H216)</f>
        <v>47600</v>
      </c>
      <c r="I215" s="346">
        <f>SUM(I236+I234+I216)</f>
        <v>0</v>
      </c>
      <c r="J215" s="330">
        <f>SUM(J216:J238)-J237</f>
        <v>8558100</v>
      </c>
      <c r="K215" s="330">
        <f>SUM(K236+K234+K216+K217+K218+K227+K223+K221+K233+K230)</f>
        <v>0</v>
      </c>
      <c r="L215" s="330">
        <f>SUM(L236+L234+L216+L217+L218+L227+L223+L221+L233+L230)</f>
        <v>0</v>
      </c>
      <c r="M215" s="330">
        <f>SUM(M236+M234+M216+M217+M218+M227+M223+M221+M233+M230)</f>
        <v>0</v>
      </c>
      <c r="N215" s="330">
        <f>SUM(N216:N238)-N237</f>
        <v>8558100</v>
      </c>
      <c r="O215" s="330">
        <f>SUM(O216:O238)-O237</f>
        <v>8558100</v>
      </c>
      <c r="P215" s="330">
        <f>SUM(P236+P234+P216+P217+P218+P227+P223+P221+P233+P230+P219+P220+P222+P231+P228)</f>
        <v>9510600</v>
      </c>
    </row>
    <row r="216" spans="1:16" s="21" customFormat="1" ht="13.5" thickBot="1" x14ac:dyDescent="0.25">
      <c r="A216" s="19"/>
      <c r="B216" s="124" t="s">
        <v>322</v>
      </c>
      <c r="C216" s="124" t="s">
        <v>323</v>
      </c>
      <c r="D216" s="57" t="s">
        <v>384</v>
      </c>
      <c r="E216" s="331">
        <f t="shared" ref="E216:E238" si="24">F216+I216</f>
        <v>952500</v>
      </c>
      <c r="F216" s="294">
        <v>952500</v>
      </c>
      <c r="G216" s="294">
        <v>679200</v>
      </c>
      <c r="H216" s="294">
        <v>47600</v>
      </c>
      <c r="I216" s="295"/>
      <c r="J216" s="249">
        <f t="shared" ref="J216:J238" si="25">SUM(K216+N216)</f>
        <v>35000</v>
      </c>
      <c r="K216" s="296"/>
      <c r="L216" s="278"/>
      <c r="M216" s="278"/>
      <c r="N216" s="278">
        <v>35000</v>
      </c>
      <c r="O216" s="278">
        <v>35000</v>
      </c>
      <c r="P216" s="252">
        <f t="shared" ref="P216:P238" si="26">SUM(E216+J216)</f>
        <v>987500</v>
      </c>
    </row>
    <row r="217" spans="1:16" s="21" customFormat="1" ht="13.5" thickBot="1" x14ac:dyDescent="0.25">
      <c r="A217" s="58"/>
      <c r="B217" s="124" t="s">
        <v>385</v>
      </c>
      <c r="C217" s="124" t="s">
        <v>386</v>
      </c>
      <c r="D217" s="40" t="s">
        <v>387</v>
      </c>
      <c r="E217" s="332">
        <f t="shared" si="24"/>
        <v>0</v>
      </c>
      <c r="F217" s="266"/>
      <c r="G217" s="266"/>
      <c r="H217" s="266"/>
      <c r="I217" s="343"/>
      <c r="J217" s="249">
        <f t="shared" ref="J217:J223" si="27">SUM(K217+N217)</f>
        <v>731800</v>
      </c>
      <c r="K217" s="296"/>
      <c r="L217" s="278"/>
      <c r="M217" s="278"/>
      <c r="N217" s="278">
        <v>731800</v>
      </c>
      <c r="O217" s="278">
        <v>731800</v>
      </c>
      <c r="P217" s="252">
        <f t="shared" ref="P217:P222" si="28">SUM(E217+J217)</f>
        <v>731800</v>
      </c>
    </row>
    <row r="218" spans="1:16" s="21" customFormat="1" ht="33" customHeight="1" thickBot="1" x14ac:dyDescent="0.25">
      <c r="A218" s="58"/>
      <c r="B218" s="124" t="s">
        <v>388</v>
      </c>
      <c r="C218" s="124" t="s">
        <v>389</v>
      </c>
      <c r="D218" s="45" t="s">
        <v>390</v>
      </c>
      <c r="E218" s="332">
        <f t="shared" si="24"/>
        <v>0</v>
      </c>
      <c r="F218" s="266"/>
      <c r="G218" s="266"/>
      <c r="H218" s="266"/>
      <c r="I218" s="343"/>
      <c r="J218" s="249">
        <f t="shared" si="27"/>
        <v>3136956</v>
      </c>
      <c r="K218" s="296"/>
      <c r="L218" s="278"/>
      <c r="M218" s="278"/>
      <c r="N218" s="278">
        <v>3136956</v>
      </c>
      <c r="O218" s="278">
        <v>3136956</v>
      </c>
      <c r="P218" s="252">
        <f t="shared" si="28"/>
        <v>3136956</v>
      </c>
    </row>
    <row r="219" spans="1:16" s="21" customFormat="1" ht="18" hidden="1" customHeight="1" thickBot="1" x14ac:dyDescent="0.25">
      <c r="A219" s="58"/>
      <c r="B219" s="124" t="s">
        <v>391</v>
      </c>
      <c r="C219" s="124"/>
      <c r="D219" s="125" t="s">
        <v>118</v>
      </c>
      <c r="E219" s="332">
        <f t="shared" si="24"/>
        <v>0</v>
      </c>
      <c r="F219" s="266"/>
      <c r="G219" s="266"/>
      <c r="H219" s="266"/>
      <c r="I219" s="343"/>
      <c r="J219" s="249">
        <f t="shared" si="27"/>
        <v>0</v>
      </c>
      <c r="K219" s="296"/>
      <c r="L219" s="278"/>
      <c r="M219" s="278"/>
      <c r="N219" s="278"/>
      <c r="O219" s="278"/>
      <c r="P219" s="252">
        <f t="shared" si="28"/>
        <v>0</v>
      </c>
    </row>
    <row r="220" spans="1:16" s="21" customFormat="1" ht="23.25" hidden="1" thickBot="1" x14ac:dyDescent="0.25">
      <c r="A220" s="58"/>
      <c r="B220" s="124" t="s">
        <v>395</v>
      </c>
      <c r="C220" s="124" t="s">
        <v>396</v>
      </c>
      <c r="D220" s="45" t="s">
        <v>397</v>
      </c>
      <c r="E220" s="332">
        <f t="shared" si="24"/>
        <v>0</v>
      </c>
      <c r="F220" s="266"/>
      <c r="G220" s="266"/>
      <c r="H220" s="266"/>
      <c r="I220" s="343"/>
      <c r="J220" s="249">
        <f t="shared" si="27"/>
        <v>0</v>
      </c>
      <c r="K220" s="296"/>
      <c r="L220" s="278"/>
      <c r="M220" s="278"/>
      <c r="N220" s="278"/>
      <c r="O220" s="278"/>
      <c r="P220" s="252">
        <f t="shared" si="28"/>
        <v>0</v>
      </c>
    </row>
    <row r="221" spans="1:16" s="21" customFormat="1" ht="13.5" thickBot="1" x14ac:dyDescent="0.25">
      <c r="A221" s="58"/>
      <c r="B221" s="124" t="s">
        <v>398</v>
      </c>
      <c r="C221" s="124" t="s">
        <v>399</v>
      </c>
      <c r="D221" s="45" t="s">
        <v>400</v>
      </c>
      <c r="E221" s="332">
        <f t="shared" si="24"/>
        <v>0</v>
      </c>
      <c r="F221" s="266"/>
      <c r="G221" s="266"/>
      <c r="H221" s="266"/>
      <c r="I221" s="343"/>
      <c r="J221" s="249">
        <f t="shared" si="27"/>
        <v>300000</v>
      </c>
      <c r="K221" s="296"/>
      <c r="L221" s="278"/>
      <c r="M221" s="278"/>
      <c r="N221" s="278">
        <v>300000</v>
      </c>
      <c r="O221" s="278">
        <v>300000</v>
      </c>
      <c r="P221" s="252">
        <f t="shared" si="28"/>
        <v>300000</v>
      </c>
    </row>
    <row r="222" spans="1:16" s="21" customFormat="1" ht="13.5" thickBot="1" x14ac:dyDescent="0.25">
      <c r="A222" s="58"/>
      <c r="B222" s="124" t="s">
        <v>405</v>
      </c>
      <c r="C222" s="124" t="s">
        <v>399</v>
      </c>
      <c r="D222" s="40" t="s">
        <v>406</v>
      </c>
      <c r="E222" s="332">
        <f t="shared" si="24"/>
        <v>0</v>
      </c>
      <c r="F222" s="266"/>
      <c r="G222" s="266"/>
      <c r="H222" s="266"/>
      <c r="I222" s="343"/>
      <c r="J222" s="249">
        <f t="shared" si="27"/>
        <v>0</v>
      </c>
      <c r="K222" s="296"/>
      <c r="L222" s="278"/>
      <c r="M222" s="278"/>
      <c r="N222" s="278"/>
      <c r="O222" s="278"/>
      <c r="P222" s="252">
        <f t="shared" si="28"/>
        <v>0</v>
      </c>
    </row>
    <row r="223" spans="1:16" s="21" customFormat="1" ht="13.5" thickBot="1" x14ac:dyDescent="0.25">
      <c r="A223" s="58"/>
      <c r="B223" s="124" t="s">
        <v>424</v>
      </c>
      <c r="C223" s="124" t="s">
        <v>425</v>
      </c>
      <c r="D223" s="126" t="s">
        <v>426</v>
      </c>
      <c r="E223" s="332">
        <f t="shared" si="24"/>
        <v>0</v>
      </c>
      <c r="F223" s="266"/>
      <c r="G223" s="266"/>
      <c r="H223" s="266"/>
      <c r="I223" s="343"/>
      <c r="J223" s="249">
        <f t="shared" si="27"/>
        <v>1150000</v>
      </c>
      <c r="K223" s="296"/>
      <c r="L223" s="278"/>
      <c r="M223" s="278"/>
      <c r="N223" s="278">
        <v>1150000</v>
      </c>
      <c r="O223" s="278">
        <v>1150000</v>
      </c>
      <c r="P223" s="252">
        <f t="shared" si="26"/>
        <v>1150000</v>
      </c>
    </row>
    <row r="224" spans="1:16" s="21" customFormat="1" ht="2.25" hidden="1" customHeight="1" thickBot="1" x14ac:dyDescent="0.25">
      <c r="A224" s="58"/>
      <c r="B224" s="124" t="s">
        <v>447</v>
      </c>
      <c r="C224" s="124" t="s">
        <v>448</v>
      </c>
      <c r="D224" s="76" t="s">
        <v>449</v>
      </c>
      <c r="E224" s="332">
        <f t="shared" si="24"/>
        <v>0</v>
      </c>
      <c r="F224" s="266"/>
      <c r="G224" s="266"/>
      <c r="H224" s="266"/>
      <c r="I224" s="343"/>
      <c r="J224" s="249">
        <f t="shared" si="25"/>
        <v>0</v>
      </c>
      <c r="K224" s="296"/>
      <c r="L224" s="278"/>
      <c r="M224" s="278"/>
      <c r="N224" s="278"/>
      <c r="O224" s="278"/>
      <c r="P224" s="252">
        <f t="shared" si="26"/>
        <v>0</v>
      </c>
    </row>
    <row r="225" spans="1:16" s="21" customFormat="1" ht="23.25" hidden="1" thickBot="1" x14ac:dyDescent="0.25">
      <c r="A225" s="58"/>
      <c r="B225" s="124" t="s">
        <v>66</v>
      </c>
      <c r="C225" s="124" t="s">
        <v>67</v>
      </c>
      <c r="D225" s="38" t="s">
        <v>68</v>
      </c>
      <c r="E225" s="332">
        <f t="shared" si="24"/>
        <v>0</v>
      </c>
      <c r="F225" s="266"/>
      <c r="G225" s="266"/>
      <c r="H225" s="266"/>
      <c r="I225" s="343"/>
      <c r="J225" s="249">
        <f t="shared" si="25"/>
        <v>0</v>
      </c>
      <c r="K225" s="296"/>
      <c r="L225" s="278"/>
      <c r="M225" s="278"/>
      <c r="N225" s="278"/>
      <c r="O225" s="278"/>
      <c r="P225" s="252">
        <f t="shared" si="26"/>
        <v>0</v>
      </c>
    </row>
    <row r="226" spans="1:16" s="21" customFormat="1" ht="23.25" hidden="1" thickBot="1" x14ac:dyDescent="0.25">
      <c r="A226" s="58"/>
      <c r="B226" s="124" t="s">
        <v>119</v>
      </c>
      <c r="C226" s="124" t="s">
        <v>336</v>
      </c>
      <c r="D226" s="45" t="s">
        <v>97</v>
      </c>
      <c r="E226" s="332">
        <f t="shared" si="24"/>
        <v>0</v>
      </c>
      <c r="F226" s="266"/>
      <c r="G226" s="266"/>
      <c r="H226" s="266"/>
      <c r="I226" s="343"/>
      <c r="J226" s="249">
        <f t="shared" si="25"/>
        <v>0</v>
      </c>
      <c r="K226" s="296"/>
      <c r="L226" s="278"/>
      <c r="M226" s="278"/>
      <c r="N226" s="278"/>
      <c r="O226" s="278"/>
      <c r="P226" s="252">
        <f t="shared" si="26"/>
        <v>0</v>
      </c>
    </row>
    <row r="227" spans="1:16" s="21" customFormat="1" ht="13.5" thickBot="1" x14ac:dyDescent="0.25">
      <c r="A227" s="58"/>
      <c r="B227" s="124" t="s">
        <v>120</v>
      </c>
      <c r="C227" s="124" t="s">
        <v>102</v>
      </c>
      <c r="D227" s="45" t="s">
        <v>103</v>
      </c>
      <c r="E227" s="332">
        <f t="shared" si="24"/>
        <v>0</v>
      </c>
      <c r="F227" s="266"/>
      <c r="G227" s="266"/>
      <c r="H227" s="266"/>
      <c r="I227" s="343"/>
      <c r="J227" s="249">
        <f t="shared" si="25"/>
        <v>150075</v>
      </c>
      <c r="K227" s="296"/>
      <c r="L227" s="278"/>
      <c r="M227" s="278"/>
      <c r="N227" s="266">
        <v>150075</v>
      </c>
      <c r="O227" s="266">
        <v>150075</v>
      </c>
      <c r="P227" s="252">
        <f t="shared" si="26"/>
        <v>150075</v>
      </c>
    </row>
    <row r="228" spans="1:16" s="21" customFormat="1" ht="1.5" hidden="1" customHeight="1" thickBot="1" x14ac:dyDescent="0.25">
      <c r="A228" s="58"/>
      <c r="B228" s="124" t="s">
        <v>106</v>
      </c>
      <c r="C228" s="124" t="s">
        <v>102</v>
      </c>
      <c r="D228" s="92" t="s">
        <v>107</v>
      </c>
      <c r="E228" s="332">
        <f t="shared" si="24"/>
        <v>0</v>
      </c>
      <c r="F228" s="266"/>
      <c r="G228" s="266"/>
      <c r="H228" s="266"/>
      <c r="I228" s="343"/>
      <c r="J228" s="249">
        <f t="shared" si="25"/>
        <v>0</v>
      </c>
      <c r="K228" s="296"/>
      <c r="L228" s="278"/>
      <c r="M228" s="278"/>
      <c r="N228" s="278"/>
      <c r="O228" s="278"/>
      <c r="P228" s="252">
        <f t="shared" si="26"/>
        <v>0</v>
      </c>
    </row>
    <row r="229" spans="1:16" s="21" customFormat="1" ht="13.5" hidden="1" thickBot="1" x14ac:dyDescent="0.25">
      <c r="A229" s="58"/>
      <c r="B229" s="124" t="s">
        <v>121</v>
      </c>
      <c r="C229" s="124" t="s">
        <v>86</v>
      </c>
      <c r="D229" s="40" t="s">
        <v>87</v>
      </c>
      <c r="E229" s="332">
        <f t="shared" si="24"/>
        <v>0</v>
      </c>
      <c r="F229" s="266"/>
      <c r="G229" s="266"/>
      <c r="H229" s="266"/>
      <c r="I229" s="343"/>
      <c r="J229" s="249">
        <f t="shared" si="25"/>
        <v>0</v>
      </c>
      <c r="K229" s="296"/>
      <c r="L229" s="278"/>
      <c r="M229" s="278"/>
      <c r="N229" s="278"/>
      <c r="O229" s="278"/>
      <c r="P229" s="252">
        <f t="shared" si="26"/>
        <v>0</v>
      </c>
    </row>
    <row r="230" spans="1:16" s="21" customFormat="1" ht="13.5" hidden="1" thickBot="1" x14ac:dyDescent="0.25">
      <c r="A230" s="58"/>
      <c r="B230" s="124" t="s">
        <v>122</v>
      </c>
      <c r="C230" s="124" t="s">
        <v>86</v>
      </c>
      <c r="D230" s="28" t="s">
        <v>88</v>
      </c>
      <c r="E230" s="332">
        <f t="shared" si="24"/>
        <v>0</v>
      </c>
      <c r="F230" s="266"/>
      <c r="G230" s="266"/>
      <c r="H230" s="266"/>
      <c r="I230" s="343"/>
      <c r="J230" s="249">
        <f t="shared" si="25"/>
        <v>0</v>
      </c>
      <c r="K230" s="296"/>
      <c r="L230" s="278"/>
      <c r="M230" s="278"/>
      <c r="N230" s="278"/>
      <c r="O230" s="278"/>
      <c r="P230" s="252">
        <f t="shared" si="26"/>
        <v>0</v>
      </c>
    </row>
    <row r="231" spans="1:16" s="21" customFormat="1" ht="24" customHeight="1" thickBot="1" x14ac:dyDescent="0.25">
      <c r="A231" s="58"/>
      <c r="B231" s="124" t="s">
        <v>123</v>
      </c>
      <c r="C231" s="124" t="s">
        <v>89</v>
      </c>
      <c r="D231" s="45" t="s">
        <v>90</v>
      </c>
      <c r="E231" s="332">
        <f t="shared" si="24"/>
        <v>0</v>
      </c>
      <c r="F231" s="266"/>
      <c r="G231" s="266"/>
      <c r="H231" s="266"/>
      <c r="I231" s="343"/>
      <c r="J231" s="249">
        <f t="shared" si="25"/>
        <v>100000</v>
      </c>
      <c r="K231" s="296"/>
      <c r="L231" s="278"/>
      <c r="M231" s="278"/>
      <c r="N231" s="278">
        <v>100000</v>
      </c>
      <c r="O231" s="278">
        <v>100000</v>
      </c>
      <c r="P231" s="252">
        <f t="shared" si="26"/>
        <v>100000</v>
      </c>
    </row>
    <row r="232" spans="1:16" s="21" customFormat="1" ht="14.25" hidden="1" customHeight="1" thickBot="1" x14ac:dyDescent="0.25">
      <c r="A232" s="58"/>
      <c r="B232" s="124" t="s">
        <v>124</v>
      </c>
      <c r="C232" s="124" t="s">
        <v>396</v>
      </c>
      <c r="D232" s="40" t="s">
        <v>91</v>
      </c>
      <c r="E232" s="332">
        <f t="shared" si="24"/>
        <v>0</v>
      </c>
      <c r="F232" s="266"/>
      <c r="G232" s="266"/>
      <c r="H232" s="266"/>
      <c r="I232" s="343"/>
      <c r="J232" s="249">
        <f t="shared" si="25"/>
        <v>0</v>
      </c>
      <c r="K232" s="296"/>
      <c r="L232" s="278"/>
      <c r="M232" s="278"/>
      <c r="N232" s="278"/>
      <c r="O232" s="278"/>
      <c r="P232" s="252">
        <f t="shared" si="26"/>
        <v>0</v>
      </c>
    </row>
    <row r="233" spans="1:16" s="21" customFormat="1" ht="14.25" hidden="1" customHeight="1" thickBot="1" x14ac:dyDescent="0.25">
      <c r="A233" s="58"/>
      <c r="B233" s="124" t="s">
        <v>125</v>
      </c>
      <c r="C233" s="124" t="s">
        <v>416</v>
      </c>
      <c r="D233" s="67" t="s">
        <v>419</v>
      </c>
      <c r="E233" s="332">
        <f t="shared" si="24"/>
        <v>0</v>
      </c>
      <c r="F233" s="266"/>
      <c r="G233" s="266"/>
      <c r="H233" s="266"/>
      <c r="I233" s="343"/>
      <c r="J233" s="249">
        <f t="shared" si="25"/>
        <v>0</v>
      </c>
      <c r="K233" s="296"/>
      <c r="L233" s="278"/>
      <c r="M233" s="278"/>
      <c r="N233" s="278"/>
      <c r="O233" s="266"/>
      <c r="P233" s="252">
        <f t="shared" si="26"/>
        <v>0</v>
      </c>
    </row>
    <row r="234" spans="1:16" s="21" customFormat="1" ht="13.5" thickBot="1" x14ac:dyDescent="0.25">
      <c r="A234" s="58"/>
      <c r="B234" s="61">
        <v>150101</v>
      </c>
      <c r="C234" s="61" t="s">
        <v>353</v>
      </c>
      <c r="D234" s="88" t="s">
        <v>126</v>
      </c>
      <c r="E234" s="332">
        <f t="shared" si="24"/>
        <v>0</v>
      </c>
      <c r="F234" s="266"/>
      <c r="G234" s="266"/>
      <c r="H234" s="266"/>
      <c r="I234" s="343"/>
      <c r="J234" s="249">
        <f t="shared" si="25"/>
        <v>2954269</v>
      </c>
      <c r="K234" s="297"/>
      <c r="L234" s="266"/>
      <c r="M234" s="266"/>
      <c r="N234" s="278">
        <v>2954269</v>
      </c>
      <c r="O234" s="278">
        <v>2954269</v>
      </c>
      <c r="P234" s="252">
        <f t="shared" si="26"/>
        <v>2954269</v>
      </c>
    </row>
    <row r="235" spans="1:16" s="21" customFormat="1" ht="33.75" hidden="1" x14ac:dyDescent="0.2">
      <c r="A235" s="58"/>
      <c r="B235" s="61"/>
      <c r="C235" s="61"/>
      <c r="D235" s="42" t="s">
        <v>355</v>
      </c>
      <c r="E235" s="332">
        <f t="shared" si="24"/>
        <v>0</v>
      </c>
      <c r="F235" s="260"/>
      <c r="G235" s="260"/>
      <c r="H235" s="260"/>
      <c r="I235" s="261"/>
      <c r="J235" s="249">
        <f t="shared" si="25"/>
        <v>0</v>
      </c>
      <c r="K235" s="315"/>
      <c r="L235" s="334"/>
      <c r="M235" s="334"/>
      <c r="N235" s="343"/>
      <c r="O235" s="343"/>
      <c r="P235" s="252">
        <f t="shared" si="26"/>
        <v>0</v>
      </c>
    </row>
    <row r="236" spans="1:16" s="21" customFormat="1" ht="33.75" hidden="1" x14ac:dyDescent="0.2">
      <c r="A236" s="58"/>
      <c r="B236" s="61" t="s">
        <v>127</v>
      </c>
      <c r="C236" s="61" t="s">
        <v>111</v>
      </c>
      <c r="D236" s="127" t="s">
        <v>112</v>
      </c>
      <c r="E236" s="332">
        <f t="shared" si="24"/>
        <v>0</v>
      </c>
      <c r="F236" s="344"/>
      <c r="G236" s="344"/>
      <c r="H236" s="344"/>
      <c r="I236" s="345"/>
      <c r="J236" s="249">
        <f t="shared" si="25"/>
        <v>0</v>
      </c>
      <c r="K236" s="297"/>
      <c r="L236" s="266"/>
      <c r="M236" s="266"/>
      <c r="N236" s="266"/>
      <c r="O236" s="266"/>
      <c r="P236" s="252">
        <f t="shared" si="26"/>
        <v>0</v>
      </c>
    </row>
    <row r="237" spans="1:16" ht="13.5" hidden="1" thickBot="1" x14ac:dyDescent="0.25">
      <c r="A237" s="47"/>
      <c r="B237" s="128" t="s">
        <v>75</v>
      </c>
      <c r="C237" s="128"/>
      <c r="D237" s="119" t="s">
        <v>128</v>
      </c>
      <c r="E237" s="332">
        <f t="shared" si="24"/>
        <v>0</v>
      </c>
      <c r="F237" s="314"/>
      <c r="G237" s="315"/>
      <c r="H237" s="347"/>
      <c r="I237" s="314"/>
      <c r="J237" s="348">
        <f t="shared" si="25"/>
        <v>0</v>
      </c>
      <c r="K237" s="315"/>
      <c r="L237" s="334"/>
      <c r="M237" s="334"/>
      <c r="N237" s="349"/>
      <c r="O237" s="349"/>
      <c r="P237" s="252">
        <f t="shared" si="26"/>
        <v>0</v>
      </c>
    </row>
    <row r="238" spans="1:16" ht="32.25" hidden="1" customHeight="1" thickBot="1" x14ac:dyDescent="0.25">
      <c r="A238" s="129"/>
      <c r="B238" s="130">
        <v>170703</v>
      </c>
      <c r="C238" s="123" t="s">
        <v>111</v>
      </c>
      <c r="D238" s="131" t="s">
        <v>112</v>
      </c>
      <c r="E238" s="350">
        <f t="shared" si="24"/>
        <v>0</v>
      </c>
      <c r="F238" s="273"/>
      <c r="G238" s="273"/>
      <c r="H238" s="273"/>
      <c r="I238" s="273"/>
      <c r="J238" s="351">
        <f t="shared" si="25"/>
        <v>0</v>
      </c>
      <c r="K238" s="273"/>
      <c r="L238" s="273"/>
      <c r="M238" s="273"/>
      <c r="N238" s="305"/>
      <c r="O238" s="305"/>
      <c r="P238" s="352">
        <f t="shared" si="26"/>
        <v>0</v>
      </c>
    </row>
    <row r="239" spans="1:16" s="21" customFormat="1" ht="23.25" thickBot="1" x14ac:dyDescent="0.25">
      <c r="A239" s="96"/>
      <c r="B239" s="132" t="s">
        <v>129</v>
      </c>
      <c r="C239" s="97"/>
      <c r="D239" s="98" t="s">
        <v>130</v>
      </c>
      <c r="E239" s="330">
        <f t="shared" ref="E239:P239" si="29">SUM(E240+E241)</f>
        <v>2617400</v>
      </c>
      <c r="F239" s="330">
        <f t="shared" si="29"/>
        <v>2617400</v>
      </c>
      <c r="G239" s="330">
        <f t="shared" si="29"/>
        <v>1818400</v>
      </c>
      <c r="H239" s="330">
        <f t="shared" si="29"/>
        <v>66200</v>
      </c>
      <c r="I239" s="330">
        <f t="shared" si="29"/>
        <v>0</v>
      </c>
      <c r="J239" s="330">
        <f t="shared" si="29"/>
        <v>73000</v>
      </c>
      <c r="K239" s="330">
        <f t="shared" si="29"/>
        <v>0</v>
      </c>
      <c r="L239" s="330">
        <f t="shared" si="29"/>
        <v>0</v>
      </c>
      <c r="M239" s="330">
        <f t="shared" si="29"/>
        <v>0</v>
      </c>
      <c r="N239" s="330">
        <f t="shared" si="29"/>
        <v>73000</v>
      </c>
      <c r="O239" s="330">
        <f t="shared" si="29"/>
        <v>73000</v>
      </c>
      <c r="P239" s="330">
        <f t="shared" si="29"/>
        <v>2690400</v>
      </c>
    </row>
    <row r="240" spans="1:16" s="21" customFormat="1" ht="13.5" thickBot="1" x14ac:dyDescent="0.25">
      <c r="A240" s="19"/>
      <c r="B240" s="20" t="s">
        <v>322</v>
      </c>
      <c r="C240" s="20" t="s">
        <v>323</v>
      </c>
      <c r="D240" s="102" t="s">
        <v>423</v>
      </c>
      <c r="E240" s="331">
        <f>F240+I240</f>
        <v>2617400</v>
      </c>
      <c r="F240" s="353">
        <v>2617400</v>
      </c>
      <c r="G240" s="354">
        <v>1818400</v>
      </c>
      <c r="H240" s="294">
        <v>66200</v>
      </c>
      <c r="I240" s="355"/>
      <c r="J240" s="356">
        <f>SUM(K240+N240)</f>
        <v>73000</v>
      </c>
      <c r="K240" s="354"/>
      <c r="L240" s="294"/>
      <c r="M240" s="294"/>
      <c r="N240" s="294">
        <v>73000</v>
      </c>
      <c r="O240" s="294">
        <v>73000</v>
      </c>
      <c r="P240" s="356">
        <f>SUM(E240+J240)</f>
        <v>2690400</v>
      </c>
    </row>
    <row r="241" spans="1:16" s="21" customFormat="1" ht="17.25" hidden="1" customHeight="1" thickBot="1" x14ac:dyDescent="0.25">
      <c r="A241" s="66"/>
      <c r="B241" s="133" t="s">
        <v>131</v>
      </c>
      <c r="C241" s="133"/>
      <c r="D241" s="134" t="s">
        <v>132</v>
      </c>
      <c r="E241" s="326"/>
      <c r="F241" s="327"/>
      <c r="G241" s="357"/>
      <c r="H241" s="349"/>
      <c r="I241" s="327"/>
      <c r="J241" s="356">
        <f>SUM(K241+N241)</f>
        <v>0</v>
      </c>
      <c r="K241" s="357"/>
      <c r="L241" s="349"/>
      <c r="M241" s="349"/>
      <c r="N241" s="349"/>
      <c r="O241" s="349"/>
      <c r="P241" s="356">
        <f>SUM(E241+J241)</f>
        <v>0</v>
      </c>
    </row>
    <row r="242" spans="1:16" s="21" customFormat="1" ht="23.25" thickBot="1" x14ac:dyDescent="0.25">
      <c r="A242" s="96"/>
      <c r="B242" s="97" t="s">
        <v>133</v>
      </c>
      <c r="C242" s="97"/>
      <c r="D242" s="98" t="s">
        <v>130</v>
      </c>
      <c r="E242" s="330">
        <f>SUM(E244:E245)</f>
        <v>2789000</v>
      </c>
      <c r="F242" s="330">
        <f>SUM(F244:F245)</f>
        <v>199000</v>
      </c>
      <c r="G242" s="330">
        <f t="shared" ref="G242:O242" si="30">SUM(G245:G246)</f>
        <v>0</v>
      </c>
      <c r="H242" s="330">
        <f t="shared" si="30"/>
        <v>0</v>
      </c>
      <c r="I242" s="330">
        <f t="shared" si="30"/>
        <v>0</v>
      </c>
      <c r="J242" s="330">
        <f t="shared" si="30"/>
        <v>0</v>
      </c>
      <c r="K242" s="330">
        <f t="shared" si="30"/>
        <v>0</v>
      </c>
      <c r="L242" s="330">
        <f t="shared" si="30"/>
        <v>0</v>
      </c>
      <c r="M242" s="330">
        <f t="shared" si="30"/>
        <v>0</v>
      </c>
      <c r="N242" s="330">
        <f t="shared" si="30"/>
        <v>0</v>
      </c>
      <c r="O242" s="330">
        <f t="shared" si="30"/>
        <v>0</v>
      </c>
      <c r="P242" s="330">
        <f>SUM(P244:P245)</f>
        <v>2789000</v>
      </c>
    </row>
    <row r="243" spans="1:16" s="21" customFormat="1" ht="22.5" hidden="1" x14ac:dyDescent="0.2">
      <c r="A243" s="19"/>
      <c r="B243" s="54" t="s">
        <v>134</v>
      </c>
      <c r="C243" s="54"/>
      <c r="D243" s="135" t="s">
        <v>135</v>
      </c>
      <c r="E243" s="319"/>
      <c r="F243" s="327"/>
      <c r="G243" s="296"/>
      <c r="H243" s="278"/>
      <c r="I243" s="327"/>
      <c r="J243" s="252">
        <f>SUM(K243+N243)</f>
        <v>0</v>
      </c>
      <c r="K243" s="296"/>
      <c r="L243" s="278"/>
      <c r="M243" s="278"/>
      <c r="N243" s="278"/>
      <c r="O243" s="278"/>
      <c r="P243" s="252">
        <f>SUM(E243+J243)</f>
        <v>0</v>
      </c>
    </row>
    <row r="244" spans="1:16" s="404" customFormat="1" ht="38.25" customHeight="1" thickBot="1" x14ac:dyDescent="0.25">
      <c r="A244" s="403"/>
      <c r="B244" s="136" t="s">
        <v>242</v>
      </c>
      <c r="C244" s="136" t="s">
        <v>243</v>
      </c>
      <c r="D244" s="160" t="s">
        <v>136</v>
      </c>
      <c r="E244" s="350">
        <f>F244+I244</f>
        <v>199000</v>
      </c>
      <c r="F244" s="358">
        <v>199000</v>
      </c>
      <c r="G244" s="297"/>
      <c r="H244" s="266"/>
      <c r="I244" s="358"/>
      <c r="J244" s="356">
        <f>SUM(K244+N244)</f>
        <v>0</v>
      </c>
      <c r="K244" s="297"/>
      <c r="L244" s="266"/>
      <c r="M244" s="266"/>
      <c r="N244" s="266"/>
      <c r="O244" s="266"/>
      <c r="P244" s="252">
        <f>SUM(E244+J244)</f>
        <v>199000</v>
      </c>
    </row>
    <row r="245" spans="1:16" s="21" customFormat="1" ht="13.5" thickBot="1" x14ac:dyDescent="0.25">
      <c r="A245" s="58"/>
      <c r="B245" s="61">
        <v>250102</v>
      </c>
      <c r="C245" s="61" t="s">
        <v>375</v>
      </c>
      <c r="D245" s="88" t="s">
        <v>137</v>
      </c>
      <c r="E245" s="333">
        <v>2590000</v>
      </c>
      <c r="F245" s="359"/>
      <c r="G245" s="297"/>
      <c r="H245" s="266"/>
      <c r="I245" s="360"/>
      <c r="J245" s="361">
        <f>SUM(K245+N245)</f>
        <v>0</v>
      </c>
      <c r="K245" s="297"/>
      <c r="L245" s="266"/>
      <c r="M245" s="266"/>
      <c r="N245" s="266"/>
      <c r="O245" s="266"/>
      <c r="P245" s="252">
        <f>SUM(E245+J245)</f>
        <v>2590000</v>
      </c>
    </row>
    <row r="246" spans="1:16" ht="12" hidden="1" customHeight="1" thickBot="1" x14ac:dyDescent="0.25">
      <c r="A246" s="22"/>
      <c r="B246" s="137" t="s">
        <v>138</v>
      </c>
      <c r="C246" s="137"/>
      <c r="D246" s="138" t="s">
        <v>139</v>
      </c>
      <c r="E246" s="362"/>
      <c r="F246" s="314"/>
      <c r="G246" s="314"/>
      <c r="H246" s="314"/>
      <c r="I246" s="314"/>
      <c r="J246" s="363">
        <f>SUM(K246+N246)</f>
        <v>0</v>
      </c>
      <c r="K246" s="314"/>
      <c r="L246" s="364"/>
      <c r="M246" s="314"/>
      <c r="N246" s="314"/>
      <c r="O246" s="314"/>
      <c r="P246" s="244">
        <f>SUM(E246+J246)</f>
        <v>0</v>
      </c>
    </row>
    <row r="247" spans="1:16" ht="13.5" thickBot="1" x14ac:dyDescent="0.25">
      <c r="A247" s="139"/>
      <c r="B247" s="140"/>
      <c r="C247" s="140"/>
      <c r="D247" s="141" t="s">
        <v>140</v>
      </c>
      <c r="E247" s="331">
        <f>F247+I247+E245</f>
        <v>710321749</v>
      </c>
      <c r="F247" s="292">
        <f>SUM(F15+F44+F61+F72+F102+F175+F181+F191+F209+F215+F239+F242)</f>
        <v>707731749</v>
      </c>
      <c r="G247" s="292">
        <f t="shared" ref="G247:O247" si="31">SUM(G15+G44+G61+G72+G102+G175+G181+G191+G209+G215+G239+G242)</f>
        <v>272158020</v>
      </c>
      <c r="H247" s="292">
        <f t="shared" si="31"/>
        <v>55670500</v>
      </c>
      <c r="I247" s="292">
        <f t="shared" si="31"/>
        <v>0</v>
      </c>
      <c r="J247" s="292">
        <f t="shared" si="31"/>
        <v>91015788</v>
      </c>
      <c r="K247" s="292">
        <f t="shared" si="31"/>
        <v>19599228</v>
      </c>
      <c r="L247" s="292">
        <f t="shared" si="31"/>
        <v>4473100</v>
      </c>
      <c r="M247" s="292">
        <f t="shared" si="31"/>
        <v>1535529</v>
      </c>
      <c r="N247" s="292">
        <f t="shared" si="31"/>
        <v>71416560</v>
      </c>
      <c r="O247" s="292">
        <f t="shared" si="31"/>
        <v>71162153</v>
      </c>
      <c r="P247" s="244">
        <f>SUM(E247+J247)</f>
        <v>801337537</v>
      </c>
    </row>
    <row r="248" spans="1:16" ht="13.5" customHeight="1" x14ac:dyDescent="0.2">
      <c r="E248" s="237"/>
      <c r="F248" s="237"/>
      <c r="G248" s="237"/>
      <c r="H248" s="237"/>
      <c r="I248" s="237"/>
      <c r="J248" s="237"/>
      <c r="K248" s="237"/>
      <c r="L248" s="237"/>
      <c r="M248" s="237"/>
      <c r="N248" s="237"/>
      <c r="O248" s="237"/>
      <c r="P248" s="237"/>
    </row>
    <row r="249" spans="1:16" x14ac:dyDescent="0.2">
      <c r="E249" s="238"/>
      <c r="F249" s="238"/>
      <c r="G249" s="238"/>
      <c r="H249" s="238"/>
      <c r="I249" s="238"/>
      <c r="J249" s="238"/>
      <c r="K249" s="238"/>
      <c r="L249" s="238"/>
      <c r="M249" s="238"/>
      <c r="N249" s="238"/>
      <c r="O249" s="238"/>
      <c r="P249" s="238"/>
    </row>
    <row r="250" spans="1:16" x14ac:dyDescent="0.2">
      <c r="E250" s="238"/>
      <c r="F250" s="238"/>
      <c r="G250" s="238"/>
      <c r="H250" s="238"/>
      <c r="I250" s="238"/>
      <c r="J250" s="238"/>
      <c r="K250" s="238"/>
      <c r="L250" s="238"/>
      <c r="M250" s="238"/>
      <c r="N250" s="238"/>
      <c r="O250" s="238"/>
      <c r="P250" s="238"/>
    </row>
    <row r="251" spans="1:16" ht="24.75" customHeight="1" x14ac:dyDescent="0.2">
      <c r="D251" s="142" t="s">
        <v>95</v>
      </c>
      <c r="E251" s="239"/>
      <c r="F251" s="239"/>
      <c r="G251" s="239"/>
      <c r="H251" s="239"/>
      <c r="I251" s="239"/>
      <c r="J251" s="239"/>
      <c r="K251" s="237"/>
      <c r="L251" s="237"/>
      <c r="M251" s="237"/>
      <c r="N251" s="239" t="s">
        <v>141</v>
      </c>
      <c r="O251" s="237"/>
      <c r="P251" s="237"/>
    </row>
    <row r="252" spans="1:16" ht="26.25" customHeight="1" x14ac:dyDescent="0.2">
      <c r="D252" s="143" t="s">
        <v>289</v>
      </c>
      <c r="E252" s="237"/>
      <c r="F252" s="237"/>
      <c r="G252" s="237"/>
      <c r="H252" s="237"/>
      <c r="I252" s="237"/>
      <c r="J252" s="237"/>
      <c r="K252" s="237"/>
      <c r="L252" s="237"/>
      <c r="M252" s="237"/>
      <c r="N252" s="237" t="s">
        <v>142</v>
      </c>
      <c r="O252" s="237"/>
      <c r="P252" s="237"/>
    </row>
    <row r="253" spans="1:16" x14ac:dyDescent="0.2">
      <c r="E253" s="237"/>
      <c r="F253" s="237"/>
      <c r="G253" s="237"/>
      <c r="H253" s="237"/>
      <c r="I253" s="237"/>
      <c r="J253" s="237"/>
      <c r="K253" s="237"/>
      <c r="L253" s="237"/>
      <c r="M253" s="237"/>
      <c r="N253" s="237"/>
      <c r="O253" s="237"/>
      <c r="P253" s="237"/>
    </row>
  </sheetData>
  <sheetProtection selectLockedCells="1" selectUnlockedCells="1"/>
  <mergeCells count="26">
    <mergeCell ref="P9:P13"/>
    <mergeCell ref="L10:M11"/>
    <mergeCell ref="N10:N13"/>
    <mergeCell ref="O10:O11"/>
    <mergeCell ref="O12:O13"/>
    <mergeCell ref="G10:H11"/>
    <mergeCell ref="I10:I13"/>
    <mergeCell ref="G12:G13"/>
    <mergeCell ref="H12:H13"/>
    <mergeCell ref="A9:A13"/>
    <mergeCell ref="B9:B13"/>
    <mergeCell ref="C9:C13"/>
    <mergeCell ref="D9:D13"/>
    <mergeCell ref="L12:L13"/>
    <mergeCell ref="M12:M13"/>
    <mergeCell ref="J9:O9"/>
    <mergeCell ref="E10:E13"/>
    <mergeCell ref="F10:F13"/>
    <mergeCell ref="N1:P1"/>
    <mergeCell ref="N2:P2"/>
    <mergeCell ref="N3:P3"/>
    <mergeCell ref="C5:P5"/>
    <mergeCell ref="J10:J13"/>
    <mergeCell ref="K10:K13"/>
    <mergeCell ref="C6:P6"/>
    <mergeCell ref="E9:I9"/>
  </mergeCells>
  <phoneticPr fontId="36" type="noConversion"/>
  <hyperlinks>
    <hyperlink ref="D19" location="!tn2" display="Програми і заходи цетрів соціальних служб для сім&quot;ї, дітей та молоді"/>
    <hyperlink ref="C38" location="!tnref1" display="0511"/>
    <hyperlink ref="C40" location="!tnref2" display="0133"/>
    <hyperlink ref="D65"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47" firstPageNumber="0" fitToHeight="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4"/>
  <sheetViews>
    <sheetView tabSelected="1" view="pageBreakPreview" zoomScaleSheetLayoutView="100" workbookViewId="0">
      <selection activeCell="E153" sqref="E153"/>
    </sheetView>
  </sheetViews>
  <sheetFormatPr defaultRowHeight="12.75" x14ac:dyDescent="0.2"/>
  <cols>
    <col min="1" max="1" width="11.28515625" style="2" customWidth="1"/>
    <col min="2" max="2" width="11.28515625" style="1" customWidth="1"/>
    <col min="3" max="3" width="10.28515625" style="2" customWidth="1"/>
    <col min="4" max="4" width="73.140625" customWidth="1"/>
    <col min="5" max="6" width="11.140625" customWidth="1"/>
    <col min="7" max="7" width="10" customWidth="1"/>
    <col min="10" max="10" width="10.7109375" customWidth="1"/>
    <col min="11" max="11" width="10.140625" customWidth="1"/>
    <col min="16" max="16" width="11.140625" customWidth="1"/>
  </cols>
  <sheetData>
    <row r="1" spans="1:16" x14ac:dyDescent="0.2">
      <c r="N1" s="144" t="s">
        <v>143</v>
      </c>
      <c r="O1" s="144"/>
      <c r="P1" s="144"/>
    </row>
    <row r="2" spans="1:16" ht="33.75" customHeight="1" x14ac:dyDescent="0.2">
      <c r="C2" s="4"/>
      <c r="N2" s="421" t="s">
        <v>244</v>
      </c>
      <c r="O2" s="421"/>
      <c r="P2" s="421"/>
    </row>
    <row r="3" spans="1:16" ht="12.75" customHeight="1" x14ac:dyDescent="0.2">
      <c r="C3" s="6"/>
      <c r="N3" s="144" t="s">
        <v>301</v>
      </c>
      <c r="O3" s="144"/>
      <c r="P3" s="144"/>
    </row>
    <row r="4" spans="1:16" x14ac:dyDescent="0.2">
      <c r="C4" s="6"/>
      <c r="N4" s="7" t="s">
        <v>144</v>
      </c>
    </row>
    <row r="5" spans="1:16" ht="17.25" x14ac:dyDescent="0.25">
      <c r="C5" s="412" t="s">
        <v>8</v>
      </c>
      <c r="D5" s="412"/>
      <c r="E5" s="412"/>
      <c r="F5" s="412"/>
      <c r="G5" s="412"/>
      <c r="H5" s="412"/>
      <c r="I5" s="412"/>
      <c r="J5" s="412"/>
      <c r="K5" s="412"/>
      <c r="L5" s="412"/>
      <c r="M5" s="412"/>
      <c r="N5" s="412"/>
      <c r="O5" s="412"/>
      <c r="P5" s="412"/>
    </row>
    <row r="6" spans="1:16" ht="17.25" x14ac:dyDescent="0.25">
      <c r="C6" s="412"/>
      <c r="D6" s="412"/>
      <c r="E6" s="412"/>
      <c r="F6" s="412"/>
      <c r="G6" s="412"/>
      <c r="H6" s="412"/>
      <c r="I6" s="412"/>
      <c r="J6" s="412"/>
      <c r="K6" s="412"/>
      <c r="L6" s="412"/>
      <c r="M6" s="412"/>
      <c r="N6" s="412"/>
      <c r="O6" s="412"/>
      <c r="P6" s="412"/>
    </row>
    <row r="8" spans="1:16" x14ac:dyDescent="0.2">
      <c r="C8" s="8"/>
      <c r="P8" s="9" t="s">
        <v>303</v>
      </c>
    </row>
    <row r="9" spans="1:16" ht="15.75" customHeight="1" x14ac:dyDescent="0.25">
      <c r="A9" s="422" t="s">
        <v>145</v>
      </c>
      <c r="B9" s="423" t="s">
        <v>146</v>
      </c>
      <c r="C9" s="424" t="s">
        <v>306</v>
      </c>
      <c r="D9" s="425" t="s">
        <v>147</v>
      </c>
      <c r="E9" s="426" t="s">
        <v>308</v>
      </c>
      <c r="F9" s="426"/>
      <c r="G9" s="426"/>
      <c r="H9" s="426"/>
      <c r="I9" s="426"/>
      <c r="J9" s="426" t="s">
        <v>309</v>
      </c>
      <c r="K9" s="426"/>
      <c r="L9" s="426"/>
      <c r="M9" s="426"/>
      <c r="N9" s="426"/>
      <c r="O9" s="426"/>
      <c r="P9" s="427" t="s">
        <v>310</v>
      </c>
    </row>
    <row r="10" spans="1:16" ht="12.75" customHeight="1" x14ac:dyDescent="0.2">
      <c r="A10" s="422"/>
      <c r="B10" s="423"/>
      <c r="C10" s="424"/>
      <c r="D10" s="425"/>
      <c r="E10" s="428" t="s">
        <v>311</v>
      </c>
      <c r="F10" s="429" t="s">
        <v>312</v>
      </c>
      <c r="G10" s="428" t="s">
        <v>313</v>
      </c>
      <c r="H10" s="428"/>
      <c r="I10" s="428" t="s">
        <v>314</v>
      </c>
      <c r="J10" s="430" t="s">
        <v>315</v>
      </c>
      <c r="K10" s="428" t="s">
        <v>312</v>
      </c>
      <c r="L10" s="428" t="s">
        <v>313</v>
      </c>
      <c r="M10" s="428"/>
      <c r="N10" s="428" t="s">
        <v>314</v>
      </c>
      <c r="O10" s="145" t="s">
        <v>313</v>
      </c>
      <c r="P10" s="427"/>
    </row>
    <row r="11" spans="1:16" ht="13.5" customHeight="1" x14ac:dyDescent="0.2">
      <c r="A11" s="422"/>
      <c r="B11" s="423"/>
      <c r="C11" s="424"/>
      <c r="D11" s="425"/>
      <c r="E11" s="428"/>
      <c r="F11" s="429"/>
      <c r="G11" s="428" t="s">
        <v>316</v>
      </c>
      <c r="H11" s="428" t="s">
        <v>317</v>
      </c>
      <c r="I11" s="428"/>
      <c r="J11" s="430"/>
      <c r="K11" s="428"/>
      <c r="L11" s="428" t="s">
        <v>316</v>
      </c>
      <c r="M11" s="428" t="s">
        <v>317</v>
      </c>
      <c r="N11" s="428"/>
      <c r="O11" s="430" t="s">
        <v>318</v>
      </c>
      <c r="P11" s="427"/>
    </row>
    <row r="12" spans="1:16" ht="54.75" customHeight="1" x14ac:dyDescent="0.2">
      <c r="A12" s="422"/>
      <c r="B12" s="423"/>
      <c r="C12" s="424"/>
      <c r="D12" s="425"/>
      <c r="E12" s="428"/>
      <c r="F12" s="429"/>
      <c r="G12" s="428"/>
      <c r="H12" s="428"/>
      <c r="I12" s="428"/>
      <c r="J12" s="430"/>
      <c r="K12" s="428"/>
      <c r="L12" s="428"/>
      <c r="M12" s="428"/>
      <c r="N12" s="428"/>
      <c r="O12" s="430"/>
      <c r="P12" s="427"/>
    </row>
    <row r="13" spans="1:16" s="151" customFormat="1" x14ac:dyDescent="0.2">
      <c r="A13" s="146">
        <v>1</v>
      </c>
      <c r="B13" s="147" t="s">
        <v>148</v>
      </c>
      <c r="C13" s="148">
        <v>3</v>
      </c>
      <c r="D13" s="149">
        <v>4</v>
      </c>
      <c r="E13" s="149">
        <v>5</v>
      </c>
      <c r="F13" s="149">
        <v>6</v>
      </c>
      <c r="G13" s="149">
        <v>7</v>
      </c>
      <c r="H13" s="149">
        <v>8</v>
      </c>
      <c r="I13" s="149">
        <v>9</v>
      </c>
      <c r="J13" s="149">
        <v>10</v>
      </c>
      <c r="K13" s="149">
        <v>11</v>
      </c>
      <c r="L13" s="149">
        <v>12</v>
      </c>
      <c r="M13" s="149">
        <v>13</v>
      </c>
      <c r="N13" s="149">
        <v>13</v>
      </c>
      <c r="O13" s="149">
        <v>14</v>
      </c>
      <c r="P13" s="150" t="s">
        <v>149</v>
      </c>
    </row>
    <row r="14" spans="1:16" x14ac:dyDescent="0.2">
      <c r="A14" s="152" t="s">
        <v>150</v>
      </c>
      <c r="B14" s="153"/>
      <c r="C14" s="154"/>
      <c r="D14" s="155" t="s">
        <v>321</v>
      </c>
      <c r="E14" s="25">
        <f>дод3!E15</f>
        <v>15333980</v>
      </c>
      <c r="F14" s="25">
        <f>дод3!F15</f>
        <v>15333980</v>
      </c>
      <c r="G14" s="25">
        <f>дод3!G15</f>
        <v>8517500</v>
      </c>
      <c r="H14" s="25">
        <f>дод3!H15</f>
        <v>679200</v>
      </c>
      <c r="I14" s="25">
        <f>дод3!I15</f>
        <v>0</v>
      </c>
      <c r="J14" s="25">
        <f>дод3!J15</f>
        <v>1659600</v>
      </c>
      <c r="K14" s="25">
        <f>дод3!K15</f>
        <v>845000</v>
      </c>
      <c r="L14" s="25">
        <f>дод3!L15</f>
        <v>0</v>
      </c>
      <c r="M14" s="25">
        <f>дод3!M15</f>
        <v>0</v>
      </c>
      <c r="N14" s="25">
        <f>дод3!N15</f>
        <v>814600</v>
      </c>
      <c r="O14" s="25">
        <f>дод3!O15</f>
        <v>799600</v>
      </c>
      <c r="P14" s="25">
        <f>дод3!P15</f>
        <v>16993580</v>
      </c>
    </row>
    <row r="15" spans="1:16" x14ac:dyDescent="0.2">
      <c r="A15" s="156" t="s">
        <v>151</v>
      </c>
      <c r="B15" s="157"/>
      <c r="C15" s="154"/>
      <c r="D15" s="158" t="s">
        <v>321</v>
      </c>
      <c r="E15" s="25">
        <f t="shared" ref="E15:P15" si="0">E14</f>
        <v>15333980</v>
      </c>
      <c r="F15" s="25">
        <f t="shared" si="0"/>
        <v>15333980</v>
      </c>
      <c r="G15" s="25">
        <f t="shared" si="0"/>
        <v>8517500</v>
      </c>
      <c r="H15" s="25">
        <f t="shared" si="0"/>
        <v>679200</v>
      </c>
      <c r="I15" s="25">
        <f t="shared" si="0"/>
        <v>0</v>
      </c>
      <c r="J15" s="25">
        <f t="shared" si="0"/>
        <v>1659600</v>
      </c>
      <c r="K15" s="25">
        <f t="shared" si="0"/>
        <v>845000</v>
      </c>
      <c r="L15" s="25">
        <f t="shared" si="0"/>
        <v>0</v>
      </c>
      <c r="M15" s="25">
        <f t="shared" si="0"/>
        <v>0</v>
      </c>
      <c r="N15" s="25">
        <f t="shared" si="0"/>
        <v>814600</v>
      </c>
      <c r="O15" s="25">
        <f t="shared" si="0"/>
        <v>799600</v>
      </c>
      <c r="P15" s="25">
        <f t="shared" si="0"/>
        <v>16993580</v>
      </c>
    </row>
    <row r="16" spans="1:16" s="21" customFormat="1" x14ac:dyDescent="0.2">
      <c r="A16" s="156" t="s">
        <v>152</v>
      </c>
      <c r="B16" s="159" t="s">
        <v>322</v>
      </c>
      <c r="C16" s="159" t="s">
        <v>323</v>
      </c>
      <c r="D16" s="160" t="s">
        <v>153</v>
      </c>
      <c r="E16" s="62">
        <f>дод3!E16</f>
        <v>11879900</v>
      </c>
      <c r="F16" s="62">
        <f>дод3!F16</f>
        <v>11879900</v>
      </c>
      <c r="G16" s="62">
        <f>дод3!G16</f>
        <v>8517500</v>
      </c>
      <c r="H16" s="62">
        <f>дод3!H16</f>
        <v>679200</v>
      </c>
      <c r="I16" s="62">
        <f>дод3!I16</f>
        <v>0</v>
      </c>
      <c r="J16" s="62">
        <f>дод3!J16</f>
        <v>457300</v>
      </c>
      <c r="K16" s="62">
        <f>дод3!K16</f>
        <v>0</v>
      </c>
      <c r="L16" s="62">
        <f>дод3!L16</f>
        <v>0</v>
      </c>
      <c r="M16" s="62">
        <f>дод3!M16</f>
        <v>0</v>
      </c>
      <c r="N16" s="62">
        <f>дод3!N16</f>
        <v>457300</v>
      </c>
      <c r="O16" s="62">
        <f>дод3!O16</f>
        <v>457300</v>
      </c>
      <c r="P16" s="55">
        <f>дод3!P16</f>
        <v>12337200</v>
      </c>
    </row>
    <row r="17" spans="1:17" x14ac:dyDescent="0.2">
      <c r="A17" s="161" t="s">
        <v>154</v>
      </c>
      <c r="B17" s="34" t="s">
        <v>325</v>
      </c>
      <c r="C17" s="34" t="s">
        <v>326</v>
      </c>
      <c r="D17" s="162" t="s">
        <v>327</v>
      </c>
      <c r="E17" s="26">
        <f>дод3!E17</f>
        <v>1000000</v>
      </c>
      <c r="F17" s="26">
        <f>дод3!F17</f>
        <v>1000000</v>
      </c>
      <c r="G17" s="26">
        <f>дод3!G17</f>
        <v>0</v>
      </c>
      <c r="H17" s="26">
        <f>дод3!H17</f>
        <v>0</v>
      </c>
      <c r="I17" s="26">
        <f>дод3!I17</f>
        <v>0</v>
      </c>
      <c r="J17" s="26">
        <f>дод3!J17</f>
        <v>0</v>
      </c>
      <c r="K17" s="26">
        <f>дод3!K17</f>
        <v>0</v>
      </c>
      <c r="L17" s="26">
        <f>дод3!L17</f>
        <v>0</v>
      </c>
      <c r="M17" s="26">
        <f>дод3!M17</f>
        <v>0</v>
      </c>
      <c r="N17" s="26">
        <f>дод3!N17</f>
        <v>0</v>
      </c>
      <c r="O17" s="26">
        <f>дод3!O17</f>
        <v>0</v>
      </c>
      <c r="P17" s="25">
        <f>дод3!P17</f>
        <v>1000000</v>
      </c>
    </row>
    <row r="18" spans="1:17" ht="12.75" hidden="1" customHeight="1" x14ac:dyDescent="0.2">
      <c r="A18" s="156"/>
      <c r="B18" s="163"/>
      <c r="C18" s="163"/>
      <c r="D18" s="164"/>
      <c r="E18" s="30"/>
      <c r="F18" s="30"/>
      <c r="G18" s="30"/>
      <c r="H18" s="30"/>
      <c r="I18" s="30"/>
      <c r="J18" s="30"/>
      <c r="K18" s="30"/>
      <c r="L18" s="30"/>
      <c r="M18" s="30"/>
      <c r="N18" s="30"/>
      <c r="O18" s="30"/>
      <c r="P18" s="29"/>
    </row>
    <row r="19" spans="1:17" ht="12.75" hidden="1" customHeight="1" x14ac:dyDescent="0.2">
      <c r="A19" s="156"/>
      <c r="B19" s="34"/>
      <c r="C19" s="34"/>
      <c r="D19" s="165"/>
      <c r="E19" s="30"/>
      <c r="F19" s="30"/>
      <c r="G19" s="30"/>
      <c r="H19" s="30"/>
      <c r="I19" s="30"/>
      <c r="J19" s="30"/>
      <c r="K19" s="30"/>
      <c r="L19" s="30"/>
      <c r="M19" s="30"/>
      <c r="N19" s="30"/>
      <c r="O19" s="30"/>
      <c r="P19" s="29"/>
    </row>
    <row r="20" spans="1:17" ht="21.75" customHeight="1" x14ac:dyDescent="0.2">
      <c r="A20" s="156" t="s">
        <v>155</v>
      </c>
      <c r="B20" s="34" t="s">
        <v>332</v>
      </c>
      <c r="C20" s="34" t="s">
        <v>333</v>
      </c>
      <c r="D20" s="166" t="s">
        <v>156</v>
      </c>
      <c r="E20" s="26">
        <f>дод3!E20</f>
        <v>205000</v>
      </c>
      <c r="F20" s="26">
        <f>дод3!F20</f>
        <v>205000</v>
      </c>
      <c r="G20" s="26">
        <f>дод3!G20</f>
        <v>0</v>
      </c>
      <c r="H20" s="26">
        <f>дод3!H20</f>
        <v>0</v>
      </c>
      <c r="I20" s="26">
        <f>дод3!I20</f>
        <v>0</v>
      </c>
      <c r="J20" s="26">
        <f>дод3!J20</f>
        <v>0</v>
      </c>
      <c r="K20" s="26">
        <f>дод3!K20</f>
        <v>0</v>
      </c>
      <c r="L20" s="26">
        <f>дод3!L20</f>
        <v>0</v>
      </c>
      <c r="M20" s="26">
        <f>дод3!M20</f>
        <v>0</v>
      </c>
      <c r="N20" s="26">
        <f>дод3!N20</f>
        <v>0</v>
      </c>
      <c r="O20" s="26">
        <f>дод3!O20</f>
        <v>0</v>
      </c>
      <c r="P20" s="25">
        <f>дод3!P20</f>
        <v>205000</v>
      </c>
      <c r="Q20" s="31"/>
    </row>
    <row r="21" spans="1:17" ht="0.75" hidden="1" customHeight="1" x14ac:dyDescent="0.2">
      <c r="A21" s="156" t="s">
        <v>157</v>
      </c>
      <c r="B21" s="34" t="s">
        <v>335</v>
      </c>
      <c r="C21" s="34" t="s">
        <v>336</v>
      </c>
      <c r="D21" s="167" t="s">
        <v>158</v>
      </c>
      <c r="E21" s="26">
        <f>дод3!E21</f>
        <v>0</v>
      </c>
      <c r="F21" s="26">
        <f>дод3!F21</f>
        <v>0</v>
      </c>
      <c r="G21" s="26">
        <f>дод3!G21</f>
        <v>0</v>
      </c>
      <c r="H21" s="26">
        <f>дод3!H21</f>
        <v>0</v>
      </c>
      <c r="I21" s="26">
        <f>дод3!I21</f>
        <v>0</v>
      </c>
      <c r="J21" s="26">
        <f>дод3!J21</f>
        <v>0</v>
      </c>
      <c r="K21" s="26">
        <f>дод3!K21</f>
        <v>0</v>
      </c>
      <c r="L21" s="26">
        <f>дод3!L21</f>
        <v>0</v>
      </c>
      <c r="M21" s="26">
        <f>дод3!M21</f>
        <v>0</v>
      </c>
      <c r="N21" s="26">
        <f>дод3!N21</f>
        <v>0</v>
      </c>
      <c r="O21" s="26">
        <f>дод3!O21</f>
        <v>0</v>
      </c>
      <c r="P21" s="25">
        <f>дод3!P21</f>
        <v>0</v>
      </c>
    </row>
    <row r="22" spans="1:17" ht="0.75" hidden="1" customHeight="1" x14ac:dyDescent="0.2">
      <c r="A22" s="156"/>
      <c r="B22" s="34"/>
      <c r="C22" s="34"/>
      <c r="D22" s="167"/>
      <c r="E22" s="26"/>
      <c r="F22" s="26"/>
      <c r="G22" s="26"/>
      <c r="H22" s="26"/>
      <c r="I22" s="26"/>
      <c r="J22" s="26"/>
      <c r="K22" s="26"/>
      <c r="L22" s="26"/>
      <c r="M22" s="26"/>
      <c r="N22" s="26"/>
      <c r="O22" s="26"/>
      <c r="P22" s="25"/>
    </row>
    <row r="23" spans="1:17" ht="14.25" customHeight="1" x14ac:dyDescent="0.2">
      <c r="A23" s="156" t="s">
        <v>159</v>
      </c>
      <c r="B23" s="34"/>
      <c r="C23" s="34"/>
      <c r="D23" s="167" t="s">
        <v>160</v>
      </c>
      <c r="E23" s="26">
        <f>SUM(E24:E25)</f>
        <v>169000</v>
      </c>
      <c r="F23" s="26">
        <f>SUM(F24:F25)</f>
        <v>169000</v>
      </c>
      <c r="G23" s="26">
        <f t="shared" ref="G23:O23" si="1">G25</f>
        <v>0</v>
      </c>
      <c r="H23" s="26">
        <f t="shared" si="1"/>
        <v>0</v>
      </c>
      <c r="I23" s="26">
        <f t="shared" si="1"/>
        <v>0</v>
      </c>
      <c r="J23" s="26">
        <f t="shared" si="1"/>
        <v>0</v>
      </c>
      <c r="K23" s="26">
        <f t="shared" si="1"/>
        <v>0</v>
      </c>
      <c r="L23" s="26">
        <f t="shared" si="1"/>
        <v>0</v>
      </c>
      <c r="M23" s="26">
        <f t="shared" si="1"/>
        <v>0</v>
      </c>
      <c r="N23" s="26">
        <f t="shared" si="1"/>
        <v>0</v>
      </c>
      <c r="O23" s="26">
        <f t="shared" si="1"/>
        <v>0</v>
      </c>
      <c r="P23" s="25">
        <f>SUM(P24:P25)</f>
        <v>169000</v>
      </c>
    </row>
    <row r="24" spans="1:17" ht="14.25" customHeight="1" x14ac:dyDescent="0.2">
      <c r="A24" s="156" t="s">
        <v>161</v>
      </c>
      <c r="B24" s="34" t="s">
        <v>338</v>
      </c>
      <c r="C24" s="34" t="s">
        <v>339</v>
      </c>
      <c r="D24" s="167" t="s">
        <v>162</v>
      </c>
      <c r="E24" s="26">
        <f>дод3!E22</f>
        <v>169000</v>
      </c>
      <c r="F24" s="26">
        <f>дод3!F22</f>
        <v>169000</v>
      </c>
      <c r="G24" s="26"/>
      <c r="H24" s="26"/>
      <c r="I24" s="26"/>
      <c r="J24" s="26"/>
      <c r="K24" s="26"/>
      <c r="L24" s="26"/>
      <c r="M24" s="26"/>
      <c r="N24" s="26"/>
      <c r="O24" s="26"/>
      <c r="P24" s="25">
        <f>дод3!P22</f>
        <v>169000</v>
      </c>
    </row>
    <row r="25" spans="1:17" ht="12" customHeight="1" x14ac:dyDescent="0.2">
      <c r="A25" s="156" t="s">
        <v>163</v>
      </c>
      <c r="B25" s="34" t="s">
        <v>164</v>
      </c>
      <c r="C25" s="34" t="s">
        <v>339</v>
      </c>
      <c r="D25" s="168" t="s">
        <v>165</v>
      </c>
      <c r="E25" s="26">
        <f>дод3!E23</f>
        <v>0</v>
      </c>
      <c r="F25" s="26">
        <f>дод3!F23</f>
        <v>0</v>
      </c>
      <c r="G25" s="26">
        <f>дод3!G23</f>
        <v>0</v>
      </c>
      <c r="H25" s="26">
        <f>дод3!H23</f>
        <v>0</v>
      </c>
      <c r="I25" s="26">
        <f>дод3!I23</f>
        <v>0</v>
      </c>
      <c r="J25" s="26">
        <f>дод3!J23</f>
        <v>0</v>
      </c>
      <c r="K25" s="26">
        <f>дод3!K23</f>
        <v>0</v>
      </c>
      <c r="L25" s="26">
        <f>дод3!L23</f>
        <v>0</v>
      </c>
      <c r="M25" s="26">
        <f>дод3!M23</f>
        <v>0</v>
      </c>
      <c r="N25" s="26">
        <f>дод3!N23</f>
        <v>0</v>
      </c>
      <c r="O25" s="26">
        <f>дод3!O23</f>
        <v>0</v>
      </c>
      <c r="P25" s="25">
        <f>дод3!P23</f>
        <v>0</v>
      </c>
    </row>
    <row r="26" spans="1:17" ht="12.75" hidden="1" customHeight="1" x14ac:dyDescent="0.2">
      <c r="A26" s="156" t="s">
        <v>166</v>
      </c>
      <c r="B26" s="34" t="s">
        <v>120</v>
      </c>
      <c r="C26" s="34" t="s">
        <v>120</v>
      </c>
      <c r="D26" s="166" t="s">
        <v>103</v>
      </c>
      <c r="E26" s="26"/>
      <c r="F26" s="26"/>
      <c r="G26" s="26"/>
      <c r="H26" s="26"/>
      <c r="I26" s="26"/>
      <c r="J26" s="26"/>
      <c r="K26" s="26"/>
      <c r="L26" s="26"/>
      <c r="M26" s="26"/>
      <c r="N26" s="26"/>
      <c r="O26" s="26"/>
      <c r="P26" s="25"/>
    </row>
    <row r="27" spans="1:17" ht="12.75" customHeight="1" x14ac:dyDescent="0.2">
      <c r="A27" s="156" t="s">
        <v>167</v>
      </c>
      <c r="B27" s="34" t="s">
        <v>342</v>
      </c>
      <c r="C27" s="34" t="s">
        <v>343</v>
      </c>
      <c r="D27" s="165" t="s">
        <v>344</v>
      </c>
      <c r="E27" s="26">
        <f>дод3!E24</f>
        <v>0</v>
      </c>
      <c r="F27" s="26">
        <f>дод3!F24</f>
        <v>0</v>
      </c>
      <c r="G27" s="26">
        <f>дод3!G24</f>
        <v>0</v>
      </c>
      <c r="H27" s="26">
        <f>дод3!H24</f>
        <v>0</v>
      </c>
      <c r="I27" s="26">
        <f>дод3!I24</f>
        <v>0</v>
      </c>
      <c r="J27" s="26">
        <f>дод3!J24</f>
        <v>0</v>
      </c>
      <c r="K27" s="26">
        <f>дод3!K24</f>
        <v>0</v>
      </c>
      <c r="L27" s="26">
        <f>дод3!L24</f>
        <v>0</v>
      </c>
      <c r="M27" s="26">
        <f>дод3!M24</f>
        <v>0</v>
      </c>
      <c r="N27" s="26">
        <f>дод3!N24</f>
        <v>0</v>
      </c>
      <c r="O27" s="26">
        <f>дод3!O24</f>
        <v>0</v>
      </c>
      <c r="P27" s="25">
        <f>дод3!P24</f>
        <v>0</v>
      </c>
    </row>
    <row r="28" spans="1:17" ht="11.25" customHeight="1" x14ac:dyDescent="0.2">
      <c r="A28" s="156" t="s">
        <v>168</v>
      </c>
      <c r="B28" s="163" t="s">
        <v>345</v>
      </c>
      <c r="C28" s="163" t="s">
        <v>346</v>
      </c>
      <c r="D28" s="169" t="s">
        <v>169</v>
      </c>
      <c r="E28" s="26">
        <f>дод3!E26</f>
        <v>0</v>
      </c>
      <c r="F28" s="26">
        <f>дод3!F26</f>
        <v>0</v>
      </c>
      <c r="G28" s="26">
        <f>дод3!G26</f>
        <v>0</v>
      </c>
      <c r="H28" s="26">
        <f>дод3!H26</f>
        <v>0</v>
      </c>
      <c r="I28" s="26">
        <f>дод3!I26</f>
        <v>0</v>
      </c>
      <c r="J28" s="26">
        <f>дод3!J26</f>
        <v>0</v>
      </c>
      <c r="K28" s="26">
        <f>дод3!K26</f>
        <v>0</v>
      </c>
      <c r="L28" s="26">
        <f>дод3!L26</f>
        <v>0</v>
      </c>
      <c r="M28" s="26">
        <f>дод3!M26</f>
        <v>0</v>
      </c>
      <c r="N28" s="26">
        <f>дод3!N26</f>
        <v>0</v>
      </c>
      <c r="O28" s="26">
        <f>дод3!O26</f>
        <v>0</v>
      </c>
      <c r="P28" s="25">
        <f>дод3!P26</f>
        <v>0</v>
      </c>
    </row>
    <row r="29" spans="1:17" hidden="1" x14ac:dyDescent="0.2">
      <c r="A29" s="156" t="s">
        <v>170</v>
      </c>
      <c r="B29" s="163" t="s">
        <v>350</v>
      </c>
      <c r="C29" s="163" t="s">
        <v>350</v>
      </c>
      <c r="D29" s="165" t="s">
        <v>171</v>
      </c>
      <c r="E29" s="26">
        <f>дод3!E27</f>
        <v>0</v>
      </c>
      <c r="F29" s="26">
        <f>дод3!F27</f>
        <v>0</v>
      </c>
      <c r="G29" s="26">
        <f>дод3!G27</f>
        <v>0</v>
      </c>
      <c r="H29" s="26">
        <f>дод3!H27</f>
        <v>0</v>
      </c>
      <c r="I29" s="26">
        <f>дод3!I27</f>
        <v>0</v>
      </c>
      <c r="J29" s="26">
        <f>дод3!J27</f>
        <v>0</v>
      </c>
      <c r="K29" s="26">
        <f>дод3!K27</f>
        <v>0</v>
      </c>
      <c r="L29" s="26">
        <f>дод3!L27</f>
        <v>0</v>
      </c>
      <c r="M29" s="26">
        <f>дод3!M27</f>
        <v>0</v>
      </c>
      <c r="N29" s="26">
        <f>дод3!N27</f>
        <v>0</v>
      </c>
      <c r="O29" s="26">
        <f>дод3!O27</f>
        <v>0</v>
      </c>
      <c r="P29" s="25">
        <f>дод3!P27</f>
        <v>0</v>
      </c>
    </row>
    <row r="30" spans="1:17" hidden="1" x14ac:dyDescent="0.2">
      <c r="A30" s="156" t="s">
        <v>172</v>
      </c>
      <c r="B30" s="170" t="s">
        <v>352</v>
      </c>
      <c r="C30" s="170" t="s">
        <v>353</v>
      </c>
      <c r="D30" s="171" t="s">
        <v>173</v>
      </c>
      <c r="E30" s="26">
        <f>дод3!E28</f>
        <v>0</v>
      </c>
      <c r="F30" s="26">
        <f>дод3!F28</f>
        <v>0</v>
      </c>
      <c r="G30" s="26">
        <f>дод3!G28</f>
        <v>0</v>
      </c>
      <c r="H30" s="26">
        <f>дод3!H28</f>
        <v>0</v>
      </c>
      <c r="I30" s="26">
        <f>дод3!I28</f>
        <v>0</v>
      </c>
      <c r="J30" s="26">
        <f>дод3!J28</f>
        <v>0</v>
      </c>
      <c r="K30" s="26">
        <f>дод3!K28</f>
        <v>0</v>
      </c>
      <c r="L30" s="26">
        <f>дод3!L28</f>
        <v>0</v>
      </c>
      <c r="M30" s="26">
        <f>дод3!M28</f>
        <v>0</v>
      </c>
      <c r="N30" s="26">
        <f>дод3!N28</f>
        <v>0</v>
      </c>
      <c r="O30" s="26">
        <f>дод3!O28</f>
        <v>0</v>
      </c>
      <c r="P30" s="25">
        <f>дод3!P28</f>
        <v>0</v>
      </c>
    </row>
    <row r="31" spans="1:17" ht="22.5" hidden="1" x14ac:dyDescent="0.2">
      <c r="A31" s="156"/>
      <c r="B31" s="170"/>
      <c r="C31" s="170"/>
      <c r="D31" s="42" t="s">
        <v>355</v>
      </c>
      <c r="E31" s="26">
        <f>дод3!E30</f>
        <v>0</v>
      </c>
      <c r="F31" s="26">
        <f>дод3!F30</f>
        <v>0</v>
      </c>
      <c r="G31" s="26">
        <f>дод3!G30</f>
        <v>0</v>
      </c>
      <c r="H31" s="26">
        <f>дод3!H30</f>
        <v>0</v>
      </c>
      <c r="I31" s="26">
        <f>дод3!I30</f>
        <v>0</v>
      </c>
      <c r="J31" s="26">
        <f>дод3!J30</f>
        <v>217000</v>
      </c>
      <c r="K31" s="26">
        <f>дод3!K30</f>
        <v>0</v>
      </c>
      <c r="L31" s="26">
        <f>дод3!L30</f>
        <v>0</v>
      </c>
      <c r="M31" s="26">
        <f>дод3!M30</f>
        <v>0</v>
      </c>
      <c r="N31" s="26">
        <f>дод3!N30</f>
        <v>217000</v>
      </c>
      <c r="O31" s="26">
        <f>дод3!O30</f>
        <v>217000</v>
      </c>
      <c r="P31" s="25">
        <f>дод3!P30</f>
        <v>217000</v>
      </c>
    </row>
    <row r="32" spans="1:17" x14ac:dyDescent="0.2">
      <c r="A32" s="156" t="s">
        <v>174</v>
      </c>
      <c r="B32" s="170" t="s">
        <v>361</v>
      </c>
      <c r="C32" s="170" t="s">
        <v>362</v>
      </c>
      <c r="D32" s="43" t="s">
        <v>363</v>
      </c>
      <c r="E32" s="26">
        <f>дод3!E34</f>
        <v>0</v>
      </c>
      <c r="F32" s="26">
        <f>дод3!F34</f>
        <v>0</v>
      </c>
      <c r="G32" s="26">
        <f>дод3!G34</f>
        <v>0</v>
      </c>
      <c r="H32" s="26">
        <f>дод3!H34</f>
        <v>0</v>
      </c>
      <c r="I32" s="26">
        <f>дод3!I34</f>
        <v>0</v>
      </c>
      <c r="J32" s="26">
        <f>дод3!J34</f>
        <v>0</v>
      </c>
      <c r="K32" s="26">
        <f>дод3!K34</f>
        <v>0</v>
      </c>
      <c r="L32" s="26">
        <f>дод3!L34</f>
        <v>0</v>
      </c>
      <c r="M32" s="26">
        <f>дод3!M34</f>
        <v>0</v>
      </c>
      <c r="N32" s="26">
        <f>дод3!N34</f>
        <v>0</v>
      </c>
      <c r="O32" s="26">
        <f>дод3!O34</f>
        <v>0</v>
      </c>
      <c r="P32" s="25">
        <f>дод3!P34</f>
        <v>0</v>
      </c>
    </row>
    <row r="33" spans="1:16" x14ac:dyDescent="0.2">
      <c r="A33" s="156" t="s">
        <v>175</v>
      </c>
      <c r="B33" s="170" t="s">
        <v>364</v>
      </c>
      <c r="C33" s="170" t="s">
        <v>365</v>
      </c>
      <c r="D33" s="43" t="s">
        <v>366</v>
      </c>
      <c r="E33" s="26">
        <f>дод3!E35</f>
        <v>0</v>
      </c>
      <c r="F33" s="26">
        <f>дод3!F35</f>
        <v>0</v>
      </c>
      <c r="G33" s="26">
        <f>дод3!G35</f>
        <v>0</v>
      </c>
      <c r="H33" s="26">
        <f>дод3!H35</f>
        <v>0</v>
      </c>
      <c r="I33" s="26">
        <f>дод3!I35</f>
        <v>0</v>
      </c>
      <c r="J33" s="26">
        <f>дод3!J35</f>
        <v>0</v>
      </c>
      <c r="K33" s="26">
        <f>дод3!K35</f>
        <v>0</v>
      </c>
      <c r="L33" s="26">
        <f>дод3!L35</f>
        <v>0</v>
      </c>
      <c r="M33" s="26">
        <f>дод3!M35</f>
        <v>0</v>
      </c>
      <c r="N33" s="26">
        <f>дод3!N35</f>
        <v>0</v>
      </c>
      <c r="O33" s="26">
        <f>дод3!O35</f>
        <v>0</v>
      </c>
      <c r="P33" s="25">
        <f>дод3!P35</f>
        <v>0</v>
      </c>
    </row>
    <row r="34" spans="1:16" x14ac:dyDescent="0.2">
      <c r="A34" s="156" t="s">
        <v>176</v>
      </c>
      <c r="B34" s="170" t="s">
        <v>367</v>
      </c>
      <c r="C34" s="170" t="s">
        <v>368</v>
      </c>
      <c r="D34" s="43" t="s">
        <v>369</v>
      </c>
      <c r="E34" s="30">
        <f>дод3!E36</f>
        <v>120000</v>
      </c>
      <c r="F34" s="30">
        <f>дод3!F36</f>
        <v>120000</v>
      </c>
      <c r="G34" s="30">
        <f>дод3!G36</f>
        <v>0</v>
      </c>
      <c r="H34" s="30">
        <f>дод3!H36</f>
        <v>0</v>
      </c>
      <c r="I34" s="30">
        <f>дод3!I36</f>
        <v>0</v>
      </c>
      <c r="J34" s="30">
        <f>дод3!J36</f>
        <v>0</v>
      </c>
      <c r="K34" s="30">
        <f>дод3!K36</f>
        <v>0</v>
      </c>
      <c r="L34" s="30">
        <f>дод3!L36</f>
        <v>0</v>
      </c>
      <c r="M34" s="30">
        <f>дод3!M36</f>
        <v>0</v>
      </c>
      <c r="N34" s="30">
        <f>дод3!N36</f>
        <v>0</v>
      </c>
      <c r="O34" s="30">
        <f>дод3!O36</f>
        <v>0</v>
      </c>
      <c r="P34" s="29">
        <f>дод3!P36</f>
        <v>120000</v>
      </c>
    </row>
    <row r="35" spans="1:16" ht="22.5" x14ac:dyDescent="0.2">
      <c r="A35" s="156" t="s">
        <v>177</v>
      </c>
      <c r="B35" s="170" t="s">
        <v>370</v>
      </c>
      <c r="C35" s="170" t="s">
        <v>371</v>
      </c>
      <c r="D35" s="43" t="s">
        <v>372</v>
      </c>
      <c r="E35" s="29">
        <f>дод3!E33</f>
        <v>0</v>
      </c>
      <c r="F35" s="29">
        <f>дод3!F33</f>
        <v>0</v>
      </c>
      <c r="G35" s="29">
        <f>дод3!G33</f>
        <v>0</v>
      </c>
      <c r="H35" s="29">
        <f>дод3!H33</f>
        <v>0</v>
      </c>
      <c r="I35" s="29">
        <f>дод3!I33</f>
        <v>0</v>
      </c>
      <c r="J35" s="29">
        <f>дод3!J33</f>
        <v>0</v>
      </c>
      <c r="K35" s="29">
        <f>дод3!K33</f>
        <v>0</v>
      </c>
      <c r="L35" s="29">
        <f>дод3!L33</f>
        <v>0</v>
      </c>
      <c r="M35" s="29">
        <f>дод3!M33</f>
        <v>0</v>
      </c>
      <c r="N35" s="29">
        <f>дод3!N33</f>
        <v>0</v>
      </c>
      <c r="O35" s="29">
        <f>дод3!O33</f>
        <v>0</v>
      </c>
      <c r="P35" s="29">
        <f>дод3!P33</f>
        <v>0</v>
      </c>
    </row>
    <row r="36" spans="1:16" x14ac:dyDescent="0.2">
      <c r="A36" s="156" t="s">
        <v>178</v>
      </c>
      <c r="B36" s="34">
        <v>240601</v>
      </c>
      <c r="C36" s="34" t="s">
        <v>359</v>
      </c>
      <c r="D36" s="166" t="s">
        <v>373</v>
      </c>
      <c r="E36" s="26">
        <f>дод3!E38</f>
        <v>0</v>
      </c>
      <c r="F36" s="26">
        <f>дод3!F38</f>
        <v>0</v>
      </c>
      <c r="G36" s="26">
        <f>дод3!G38</f>
        <v>0</v>
      </c>
      <c r="H36" s="26">
        <f>дод3!H38</f>
        <v>0</v>
      </c>
      <c r="I36" s="26">
        <f>дод3!I38</f>
        <v>0</v>
      </c>
      <c r="J36" s="26">
        <f>дод3!J38</f>
        <v>110000</v>
      </c>
      <c r="K36" s="26">
        <f>дод3!K38</f>
        <v>95000</v>
      </c>
      <c r="L36" s="26">
        <f>дод3!L38</f>
        <v>0</v>
      </c>
      <c r="M36" s="26">
        <f>дод3!M38</f>
        <v>0</v>
      </c>
      <c r="N36" s="26">
        <f>дод3!N38</f>
        <v>15000</v>
      </c>
      <c r="O36" s="26">
        <f>дод3!O38</f>
        <v>0</v>
      </c>
      <c r="P36" s="25">
        <f>дод3!P38</f>
        <v>110000</v>
      </c>
    </row>
    <row r="37" spans="1:16" ht="22.5" hidden="1" customHeight="1" x14ac:dyDescent="0.2">
      <c r="A37" s="156"/>
      <c r="B37" s="34"/>
      <c r="C37" s="34"/>
      <c r="D37" s="166" t="s">
        <v>374</v>
      </c>
      <c r="E37" s="26">
        <v>0</v>
      </c>
      <c r="F37" s="26">
        <v>1</v>
      </c>
      <c r="G37" s="26">
        <v>1</v>
      </c>
      <c r="H37" s="26">
        <v>2</v>
      </c>
      <c r="I37" s="26">
        <v>3</v>
      </c>
      <c r="J37" s="26">
        <v>3</v>
      </c>
      <c r="K37" s="26">
        <v>4</v>
      </c>
      <c r="L37" s="26">
        <v>5</v>
      </c>
      <c r="M37" s="26">
        <v>6</v>
      </c>
      <c r="N37" s="26">
        <v>7</v>
      </c>
      <c r="O37" s="26">
        <v>8</v>
      </c>
      <c r="P37" s="25">
        <v>10</v>
      </c>
    </row>
    <row r="38" spans="1:16" x14ac:dyDescent="0.2">
      <c r="A38" s="161" t="s">
        <v>179</v>
      </c>
      <c r="B38" s="34">
        <v>240900</v>
      </c>
      <c r="C38" s="34" t="s">
        <v>375</v>
      </c>
      <c r="D38" s="171" t="s">
        <v>180</v>
      </c>
      <c r="E38" s="26">
        <f>дод3!E40</f>
        <v>0</v>
      </c>
      <c r="F38" s="26">
        <f>дод3!F40</f>
        <v>0</v>
      </c>
      <c r="G38" s="26">
        <f>дод3!G40</f>
        <v>0</v>
      </c>
      <c r="H38" s="26">
        <f>дод3!H40</f>
        <v>0</v>
      </c>
      <c r="I38" s="26">
        <f>дод3!I40</f>
        <v>0</v>
      </c>
      <c r="J38" s="26">
        <f>дод3!J40</f>
        <v>750000</v>
      </c>
      <c r="K38" s="26">
        <f>дод3!K40</f>
        <v>750000</v>
      </c>
      <c r="L38" s="26">
        <f>дод3!L40</f>
        <v>0</v>
      </c>
      <c r="M38" s="26">
        <f>дод3!M40</f>
        <v>0</v>
      </c>
      <c r="N38" s="26">
        <f>дод3!N40</f>
        <v>0</v>
      </c>
      <c r="O38" s="26">
        <f>дод3!O40</f>
        <v>0</v>
      </c>
      <c r="P38" s="25">
        <f>дод3!P40</f>
        <v>750000</v>
      </c>
    </row>
    <row r="39" spans="1:16" ht="22.5" hidden="1" customHeight="1" x14ac:dyDescent="0.2">
      <c r="A39" s="161" t="s">
        <v>181</v>
      </c>
      <c r="B39" s="163" t="s">
        <v>377</v>
      </c>
      <c r="C39" s="163" t="s">
        <v>377</v>
      </c>
      <c r="D39" s="46" t="s">
        <v>378</v>
      </c>
      <c r="E39" s="172">
        <v>0</v>
      </c>
      <c r="F39" s="172">
        <v>0</v>
      </c>
      <c r="G39" s="172">
        <v>0</v>
      </c>
      <c r="H39" s="172">
        <v>0</v>
      </c>
      <c r="I39" s="172">
        <v>0</v>
      </c>
      <c r="J39" s="172">
        <v>0</v>
      </c>
      <c r="K39" s="172">
        <v>0</v>
      </c>
      <c r="L39" s="172">
        <v>0</v>
      </c>
      <c r="M39" s="172">
        <v>0</v>
      </c>
      <c r="N39" s="172">
        <v>0</v>
      </c>
      <c r="O39" s="172">
        <v>0</v>
      </c>
      <c r="P39" s="173">
        <v>0</v>
      </c>
    </row>
    <row r="40" spans="1:16" ht="12.75" hidden="1" customHeight="1" x14ac:dyDescent="0.2">
      <c r="A40" s="161"/>
      <c r="B40" s="163"/>
      <c r="C40" s="163"/>
      <c r="D40" s="46" t="s">
        <v>182</v>
      </c>
      <c r="E40" s="172">
        <v>0</v>
      </c>
      <c r="F40" s="172">
        <v>0</v>
      </c>
      <c r="G40" s="172">
        <v>0</v>
      </c>
      <c r="H40" s="172">
        <v>0</v>
      </c>
      <c r="I40" s="172">
        <v>0</v>
      </c>
      <c r="J40" s="172">
        <v>0</v>
      </c>
      <c r="K40" s="172">
        <v>0</v>
      </c>
      <c r="L40" s="172">
        <v>0</v>
      </c>
      <c r="M40" s="172">
        <v>0</v>
      </c>
      <c r="N40" s="172">
        <v>0</v>
      </c>
      <c r="O40" s="172">
        <v>0</v>
      </c>
      <c r="P40" s="173">
        <v>0</v>
      </c>
    </row>
    <row r="41" spans="1:16" ht="12.75" hidden="1" customHeight="1" x14ac:dyDescent="0.2">
      <c r="A41" s="161" t="s">
        <v>183</v>
      </c>
      <c r="B41" s="163">
        <v>250404</v>
      </c>
      <c r="C41" s="163">
        <v>250404</v>
      </c>
      <c r="D41" s="160" t="s">
        <v>184</v>
      </c>
      <c r="E41" s="173"/>
      <c r="F41" s="173"/>
      <c r="G41" s="173"/>
      <c r="H41" s="173"/>
      <c r="I41" s="173"/>
      <c r="J41" s="173"/>
      <c r="K41" s="173"/>
      <c r="L41" s="173"/>
      <c r="M41" s="173"/>
      <c r="N41" s="173"/>
      <c r="O41" s="173"/>
      <c r="P41" s="173"/>
    </row>
    <row r="42" spans="1:16" ht="12.75" hidden="1" customHeight="1" x14ac:dyDescent="0.2">
      <c r="A42" s="161" t="s">
        <v>185</v>
      </c>
      <c r="B42" s="163">
        <v>250404</v>
      </c>
      <c r="C42" s="163">
        <v>250404</v>
      </c>
      <c r="D42" s="160" t="s">
        <v>186</v>
      </c>
      <c r="E42" s="173"/>
      <c r="F42" s="173"/>
      <c r="G42" s="173"/>
      <c r="H42" s="173"/>
      <c r="I42" s="173"/>
      <c r="J42" s="173"/>
      <c r="K42" s="173"/>
      <c r="L42" s="173"/>
      <c r="M42" s="173"/>
      <c r="N42" s="173"/>
      <c r="O42" s="173"/>
      <c r="P42" s="173"/>
    </row>
    <row r="43" spans="1:16" ht="12.75" hidden="1" customHeight="1" x14ac:dyDescent="0.2">
      <c r="A43" s="161" t="s">
        <v>187</v>
      </c>
      <c r="B43" s="163">
        <v>250404</v>
      </c>
      <c r="C43" s="163">
        <v>250404</v>
      </c>
      <c r="D43" s="160" t="s">
        <v>188</v>
      </c>
      <c r="E43" s="173"/>
      <c r="F43" s="173"/>
      <c r="G43" s="173"/>
      <c r="H43" s="173"/>
      <c r="I43" s="173"/>
      <c r="J43" s="173"/>
      <c r="K43" s="173"/>
      <c r="L43" s="173"/>
      <c r="M43" s="173"/>
      <c r="N43" s="173"/>
      <c r="O43" s="173"/>
      <c r="P43" s="173"/>
    </row>
    <row r="44" spans="1:16" x14ac:dyDescent="0.2">
      <c r="A44" s="161" t="s">
        <v>189</v>
      </c>
      <c r="B44" s="163">
        <v>250404</v>
      </c>
      <c r="C44" s="163" t="s">
        <v>375</v>
      </c>
      <c r="D44" s="160" t="s">
        <v>380</v>
      </c>
      <c r="E44" s="26">
        <f>дод3!E43</f>
        <v>1858080</v>
      </c>
      <c r="F44" s="26">
        <f>дод3!F43</f>
        <v>1858080</v>
      </c>
      <c r="G44" s="26">
        <f>дод3!G43</f>
        <v>0</v>
      </c>
      <c r="H44" s="26">
        <f>дод3!H43</f>
        <v>0</v>
      </c>
      <c r="I44" s="26">
        <f>дод3!I43</f>
        <v>0</v>
      </c>
      <c r="J44" s="26">
        <f>дод3!J43</f>
        <v>63000</v>
      </c>
      <c r="K44" s="26">
        <f>дод3!K43</f>
        <v>0</v>
      </c>
      <c r="L44" s="26">
        <f>дод3!L43</f>
        <v>0</v>
      </c>
      <c r="M44" s="26">
        <f>дод3!M43</f>
        <v>0</v>
      </c>
      <c r="N44" s="26">
        <f>дод3!N43</f>
        <v>63000</v>
      </c>
      <c r="O44" s="26">
        <f>дод3!O43</f>
        <v>63000</v>
      </c>
      <c r="P44" s="25">
        <f>дод3!P43</f>
        <v>1921080</v>
      </c>
    </row>
    <row r="45" spans="1:16" x14ac:dyDescent="0.2">
      <c r="A45" s="174">
        <v>1000000</v>
      </c>
      <c r="B45" s="153"/>
      <c r="C45" s="175"/>
      <c r="D45" s="155" t="s">
        <v>382</v>
      </c>
      <c r="E45" s="29">
        <f>дод3!E44</f>
        <v>221100646</v>
      </c>
      <c r="F45" s="29">
        <f>дод3!F44</f>
        <v>221100646</v>
      </c>
      <c r="G45" s="29">
        <f>дод3!G44</f>
        <v>135179700</v>
      </c>
      <c r="H45" s="29">
        <f>дод3!H44</f>
        <v>29460200</v>
      </c>
      <c r="I45" s="29">
        <f>дод3!I44</f>
        <v>0</v>
      </c>
      <c r="J45" s="29">
        <f>дод3!J44</f>
        <v>11044267</v>
      </c>
      <c r="K45" s="29">
        <f>дод3!K44</f>
        <v>9765728</v>
      </c>
      <c r="L45" s="29">
        <f>дод3!L44</f>
        <v>578000</v>
      </c>
      <c r="M45" s="29">
        <f>дод3!M44</f>
        <v>705729</v>
      </c>
      <c r="N45" s="29">
        <f>дод3!N44</f>
        <v>1278539</v>
      </c>
      <c r="O45" s="29">
        <f>дод3!O44</f>
        <v>1190632</v>
      </c>
      <c r="P45" s="29">
        <f>дод3!P44</f>
        <v>232144913</v>
      </c>
    </row>
    <row r="46" spans="1:16" x14ac:dyDescent="0.2">
      <c r="A46" s="176">
        <v>1010000</v>
      </c>
      <c r="B46" s="157"/>
      <c r="C46" s="175"/>
      <c r="D46" s="158" t="s">
        <v>382</v>
      </c>
      <c r="E46" s="29">
        <f t="shared" ref="E46:P46" si="2">E45</f>
        <v>221100646</v>
      </c>
      <c r="F46" s="29">
        <f t="shared" si="2"/>
        <v>221100646</v>
      </c>
      <c r="G46" s="29">
        <f t="shared" si="2"/>
        <v>135179700</v>
      </c>
      <c r="H46" s="29">
        <f t="shared" si="2"/>
        <v>29460200</v>
      </c>
      <c r="I46" s="29">
        <f t="shared" si="2"/>
        <v>0</v>
      </c>
      <c r="J46" s="29">
        <f t="shared" si="2"/>
        <v>11044267</v>
      </c>
      <c r="K46" s="29">
        <f t="shared" si="2"/>
        <v>9765728</v>
      </c>
      <c r="L46" s="29">
        <f t="shared" si="2"/>
        <v>578000</v>
      </c>
      <c r="M46" s="29">
        <f t="shared" si="2"/>
        <v>705729</v>
      </c>
      <c r="N46" s="29">
        <f t="shared" si="2"/>
        <v>1278539</v>
      </c>
      <c r="O46" s="29">
        <f t="shared" si="2"/>
        <v>1190632</v>
      </c>
      <c r="P46" s="29">
        <f t="shared" si="2"/>
        <v>232144913</v>
      </c>
    </row>
    <row r="47" spans="1:16" s="21" customFormat="1" x14ac:dyDescent="0.2">
      <c r="A47" s="176">
        <v>1010180</v>
      </c>
      <c r="B47" s="159" t="s">
        <v>322</v>
      </c>
      <c r="C47" s="159" t="s">
        <v>323</v>
      </c>
      <c r="D47" s="160" t="s">
        <v>190</v>
      </c>
      <c r="E47" s="44">
        <f>дод3!E46</f>
        <v>569500</v>
      </c>
      <c r="F47" s="44">
        <f>дод3!F46</f>
        <v>569500</v>
      </c>
      <c r="G47" s="44">
        <f>дод3!G46</f>
        <v>397500</v>
      </c>
      <c r="H47" s="44">
        <f>дод3!H46</f>
        <v>80400</v>
      </c>
      <c r="I47" s="44">
        <f>дод3!I46</f>
        <v>0</v>
      </c>
      <c r="J47" s="44">
        <f>дод3!J46</f>
        <v>0</v>
      </c>
      <c r="K47" s="44">
        <f>дод3!K46</f>
        <v>0</v>
      </c>
      <c r="L47" s="44">
        <f>дод3!L46</f>
        <v>0</v>
      </c>
      <c r="M47" s="44">
        <f>дод3!M46</f>
        <v>0</v>
      </c>
      <c r="N47" s="44">
        <f>дод3!N46</f>
        <v>0</v>
      </c>
      <c r="O47" s="44">
        <f>дод3!O46</f>
        <v>0</v>
      </c>
      <c r="P47" s="177">
        <f>дод3!P46</f>
        <v>569500</v>
      </c>
    </row>
    <row r="48" spans="1:16" x14ac:dyDescent="0.2">
      <c r="A48" s="176">
        <v>1011010</v>
      </c>
      <c r="B48" s="163" t="s">
        <v>385</v>
      </c>
      <c r="C48" s="163" t="s">
        <v>386</v>
      </c>
      <c r="D48" s="165" t="s">
        <v>191</v>
      </c>
      <c r="E48" s="44">
        <f>дод3!E47</f>
        <v>81764100</v>
      </c>
      <c r="F48" s="44">
        <f>дод3!F47</f>
        <v>81764100</v>
      </c>
      <c r="G48" s="44">
        <f>дод3!G47</f>
        <v>50092500</v>
      </c>
      <c r="H48" s="44">
        <f>дод3!H47</f>
        <v>13230900</v>
      </c>
      <c r="I48" s="44">
        <f>дод3!I47</f>
        <v>0</v>
      </c>
      <c r="J48" s="44">
        <f>дод3!J47</f>
        <v>7519740</v>
      </c>
      <c r="K48" s="44">
        <f>дод3!K47</f>
        <v>7372740</v>
      </c>
      <c r="L48" s="44">
        <f>дод3!L47</f>
        <v>27100</v>
      </c>
      <c r="M48" s="44">
        <f>дод3!M47</f>
        <v>3840</v>
      </c>
      <c r="N48" s="44">
        <f>дод3!N47</f>
        <v>147000</v>
      </c>
      <c r="O48" s="44">
        <f>дод3!O47</f>
        <v>147000</v>
      </c>
      <c r="P48" s="177">
        <f>дод3!P47</f>
        <v>89283840</v>
      </c>
    </row>
    <row r="49" spans="1:16" ht="33.75" x14ac:dyDescent="0.2">
      <c r="A49" s="176">
        <v>1011020</v>
      </c>
      <c r="B49" s="163" t="s">
        <v>388</v>
      </c>
      <c r="C49" s="163" t="s">
        <v>389</v>
      </c>
      <c r="D49" s="171" t="s">
        <v>192</v>
      </c>
      <c r="E49" s="44">
        <f>дод3!E48</f>
        <v>110513746</v>
      </c>
      <c r="F49" s="44">
        <f>дод3!F48</f>
        <v>110513746</v>
      </c>
      <c r="G49" s="44">
        <f>дод3!G48</f>
        <v>69068400</v>
      </c>
      <c r="H49" s="44">
        <f>дод3!H48</f>
        <v>11185300</v>
      </c>
      <c r="I49" s="44">
        <f>дод3!I48</f>
        <v>0</v>
      </c>
      <c r="J49" s="44">
        <f>дод3!J48</f>
        <v>2764237</v>
      </c>
      <c r="K49" s="44">
        <f>дод3!K48</f>
        <v>1758798</v>
      </c>
      <c r="L49" s="44">
        <f>дод3!L48</f>
        <v>477700</v>
      </c>
      <c r="M49" s="44">
        <f>дод3!M48</f>
        <v>659099</v>
      </c>
      <c r="N49" s="44">
        <f>дод3!N48</f>
        <v>1005439</v>
      </c>
      <c r="O49" s="44">
        <f>дод3!O48</f>
        <v>937632</v>
      </c>
      <c r="P49" s="177">
        <f>дод3!P48</f>
        <v>113277983</v>
      </c>
    </row>
    <row r="50" spans="1:16" ht="22.5" hidden="1" customHeight="1" x14ac:dyDescent="0.2">
      <c r="A50" s="176"/>
      <c r="B50" s="163"/>
      <c r="C50" s="163"/>
      <c r="D50" s="42" t="s">
        <v>355</v>
      </c>
      <c r="E50" s="44">
        <v>0</v>
      </c>
      <c r="F50" s="44">
        <v>1</v>
      </c>
      <c r="G50" s="44">
        <v>1</v>
      </c>
      <c r="H50" s="44">
        <v>2</v>
      </c>
      <c r="I50" s="44">
        <v>3</v>
      </c>
      <c r="J50" s="44">
        <v>3</v>
      </c>
      <c r="K50" s="44">
        <v>4</v>
      </c>
      <c r="L50" s="44">
        <v>5</v>
      </c>
      <c r="M50" s="44">
        <v>6</v>
      </c>
      <c r="N50" s="44">
        <v>7</v>
      </c>
      <c r="O50" s="44">
        <v>8</v>
      </c>
      <c r="P50" s="177">
        <v>10</v>
      </c>
    </row>
    <row r="51" spans="1:16" x14ac:dyDescent="0.2">
      <c r="A51" s="176"/>
      <c r="B51" s="163"/>
      <c r="C51" s="163"/>
      <c r="D51" s="42" t="s">
        <v>193</v>
      </c>
      <c r="E51" s="44">
        <f>дод3!E50</f>
        <v>101153746</v>
      </c>
      <c r="F51" s="44">
        <f>дод3!F50</f>
        <v>101153746</v>
      </c>
      <c r="G51" s="44">
        <f>дод3!G50</f>
        <v>68568400</v>
      </c>
      <c r="H51" s="44">
        <f>дод3!H50</f>
        <v>8566000</v>
      </c>
      <c r="I51" s="44">
        <f>дод3!I50</f>
        <v>0</v>
      </c>
      <c r="J51" s="44">
        <f>дод3!J50</f>
        <v>0</v>
      </c>
      <c r="K51" s="44">
        <f>дод3!K50</f>
        <v>0</v>
      </c>
      <c r="L51" s="44">
        <f>дод3!L50</f>
        <v>0</v>
      </c>
      <c r="M51" s="44">
        <f>дод3!M50</f>
        <v>0</v>
      </c>
      <c r="N51" s="44">
        <f>дод3!N50</f>
        <v>290632</v>
      </c>
      <c r="O51" s="44">
        <f>дод3!O50</f>
        <v>290632</v>
      </c>
      <c r="P51" s="44">
        <f>дод3!P50</f>
        <v>101153746</v>
      </c>
    </row>
    <row r="52" spans="1:16" x14ac:dyDescent="0.2">
      <c r="A52" s="176">
        <v>1011030</v>
      </c>
      <c r="B52" s="163" t="s">
        <v>391</v>
      </c>
      <c r="C52" s="163" t="s">
        <v>389</v>
      </c>
      <c r="D52" s="165" t="s">
        <v>194</v>
      </c>
      <c r="E52" s="44">
        <f>дод3!E51</f>
        <v>1838100</v>
      </c>
      <c r="F52" s="44">
        <f>дод3!F51</f>
        <v>1838100</v>
      </c>
      <c r="G52" s="44">
        <f>дод3!G51</f>
        <v>1138900</v>
      </c>
      <c r="H52" s="44">
        <f>дод3!H51</f>
        <v>366100</v>
      </c>
      <c r="I52" s="44">
        <f>дод3!I51</f>
        <v>0</v>
      </c>
      <c r="J52" s="44">
        <f>дод3!J51</f>
        <v>61100</v>
      </c>
      <c r="K52" s="44">
        <f>дод3!K51</f>
        <v>61100</v>
      </c>
      <c r="L52" s="44">
        <f>дод3!L51</f>
        <v>0</v>
      </c>
      <c r="M52" s="44">
        <f>дод3!M51</f>
        <v>20300</v>
      </c>
      <c r="N52" s="44">
        <f>дод3!N51</f>
        <v>0</v>
      </c>
      <c r="O52" s="44">
        <f>дод3!O51</f>
        <v>0</v>
      </c>
      <c r="P52" s="177">
        <f>дод3!P51</f>
        <v>1899200</v>
      </c>
    </row>
    <row r="53" spans="1:16" ht="22.5" hidden="1" customHeight="1" x14ac:dyDescent="0.2">
      <c r="A53" s="176">
        <v>1011080</v>
      </c>
      <c r="B53" s="163" t="s">
        <v>393</v>
      </c>
      <c r="C53" s="163"/>
      <c r="D53" s="165" t="s">
        <v>195</v>
      </c>
      <c r="E53" s="44">
        <f>дод3!E52</f>
        <v>0</v>
      </c>
      <c r="F53" s="44">
        <f>дод3!F52</f>
        <v>0</v>
      </c>
      <c r="G53" s="44">
        <f>дод3!G52</f>
        <v>0</v>
      </c>
      <c r="H53" s="44">
        <f>дод3!H52</f>
        <v>0</v>
      </c>
      <c r="I53" s="44">
        <f>дод3!I52</f>
        <v>0</v>
      </c>
      <c r="J53" s="44">
        <f>дод3!J52</f>
        <v>0</v>
      </c>
      <c r="K53" s="44">
        <f>дод3!K52</f>
        <v>0</v>
      </c>
      <c r="L53" s="44">
        <f>дод3!L52</f>
        <v>0</v>
      </c>
      <c r="M53" s="44">
        <f>дод3!M52</f>
        <v>0</v>
      </c>
      <c r="N53" s="44">
        <f>дод3!N52</f>
        <v>0</v>
      </c>
      <c r="O53" s="44">
        <f>дод3!O52</f>
        <v>0</v>
      </c>
      <c r="P53" s="177">
        <f>дод3!P52</f>
        <v>0</v>
      </c>
    </row>
    <row r="54" spans="1:16" x14ac:dyDescent="0.2">
      <c r="A54" s="176"/>
      <c r="B54" s="163"/>
      <c r="C54" s="163"/>
      <c r="D54" s="165" t="s">
        <v>193</v>
      </c>
      <c r="E54" s="44">
        <f>дод3!E53</f>
        <v>1755500</v>
      </c>
      <c r="F54" s="44">
        <f>дод3!F53</f>
        <v>1755500</v>
      </c>
      <c r="G54" s="44">
        <f>дод3!G53</f>
        <v>1138900</v>
      </c>
      <c r="H54" s="44">
        <f>дод3!H53</f>
        <v>366100</v>
      </c>
      <c r="I54" s="44">
        <f>дод3!I53</f>
        <v>0</v>
      </c>
      <c r="J54" s="44">
        <f>дод3!J53</f>
        <v>0</v>
      </c>
      <c r="K54" s="44">
        <f>дод3!K53</f>
        <v>0</v>
      </c>
      <c r="L54" s="44">
        <f>дод3!L53</f>
        <v>0</v>
      </c>
      <c r="M54" s="44">
        <f>дод3!M53</f>
        <v>0</v>
      </c>
      <c r="N54" s="44">
        <f>дод3!N53</f>
        <v>0</v>
      </c>
      <c r="O54" s="44">
        <f>дод3!O53</f>
        <v>0</v>
      </c>
      <c r="P54" s="44">
        <f>дод3!P53</f>
        <v>1755500</v>
      </c>
    </row>
    <row r="55" spans="1:16" ht="22.5" x14ac:dyDescent="0.2">
      <c r="A55" s="176">
        <v>1011090</v>
      </c>
      <c r="B55" s="163" t="s">
        <v>395</v>
      </c>
      <c r="C55" s="163" t="s">
        <v>396</v>
      </c>
      <c r="D55" s="171" t="s">
        <v>196</v>
      </c>
      <c r="E55" s="44">
        <f>дод3!E54</f>
        <v>10221230</v>
      </c>
      <c r="F55" s="44">
        <f>дод3!F54</f>
        <v>10221230</v>
      </c>
      <c r="G55" s="44">
        <f>дод3!G54</f>
        <v>6802000</v>
      </c>
      <c r="H55" s="44">
        <f>дод3!H54</f>
        <v>1442100</v>
      </c>
      <c r="I55" s="44">
        <f>дод3!I54</f>
        <v>0</v>
      </c>
      <c r="J55" s="44">
        <f>дод3!J54</f>
        <v>633090</v>
      </c>
      <c r="K55" s="44">
        <f>дод3!K54</f>
        <v>564990</v>
      </c>
      <c r="L55" s="44">
        <f>дод3!L54</f>
        <v>73200</v>
      </c>
      <c r="M55" s="44">
        <f>дод3!M54</f>
        <v>14390</v>
      </c>
      <c r="N55" s="44">
        <f>дод3!N54</f>
        <v>68100</v>
      </c>
      <c r="O55" s="44">
        <f>дод3!O54</f>
        <v>48000</v>
      </c>
      <c r="P55" s="177">
        <f>дод3!P54</f>
        <v>10854320</v>
      </c>
    </row>
    <row r="56" spans="1:16" x14ac:dyDescent="0.2">
      <c r="A56" s="176">
        <v>1011100</v>
      </c>
      <c r="B56" s="163" t="s">
        <v>26</v>
      </c>
      <c r="C56" s="163" t="s">
        <v>27</v>
      </c>
      <c r="D56" s="381" t="s">
        <v>28</v>
      </c>
      <c r="E56" s="44">
        <f>дод3!E55</f>
        <v>10000000</v>
      </c>
      <c r="F56" s="44">
        <f>дод3!F55</f>
        <v>10000000</v>
      </c>
      <c r="G56" s="44">
        <f>дод3!G55</f>
        <v>3577900</v>
      </c>
      <c r="H56" s="44">
        <f>дод3!H55</f>
        <v>2443500</v>
      </c>
      <c r="I56" s="44">
        <f>дод3!I55</f>
        <v>0</v>
      </c>
      <c r="J56" s="44">
        <f>дод3!J55</f>
        <v>0</v>
      </c>
      <c r="K56" s="44">
        <f>дод3!K55</f>
        <v>0</v>
      </c>
      <c r="L56" s="44">
        <f>дод3!L55</f>
        <v>0</v>
      </c>
      <c r="M56" s="44">
        <f>дод3!M55</f>
        <v>0</v>
      </c>
      <c r="N56" s="44">
        <f>дод3!N55</f>
        <v>0</v>
      </c>
      <c r="O56" s="44">
        <f>дод3!O55</f>
        <v>0</v>
      </c>
      <c r="P56" s="177">
        <f>дод3!P55</f>
        <v>10000000</v>
      </c>
    </row>
    <row r="57" spans="1:16" x14ac:dyDescent="0.2">
      <c r="A57" s="176">
        <v>1011170</v>
      </c>
      <c r="B57" s="163" t="s">
        <v>398</v>
      </c>
      <c r="C57" s="163" t="s">
        <v>399</v>
      </c>
      <c r="D57" s="171" t="s">
        <v>197</v>
      </c>
      <c r="E57" s="44">
        <f>дод3!E56</f>
        <v>2048700</v>
      </c>
      <c r="F57" s="44">
        <f>дод3!F56</f>
        <v>2048700</v>
      </c>
      <c r="G57" s="44">
        <f>дод3!G56</f>
        <v>1272600</v>
      </c>
      <c r="H57" s="44">
        <f>дод3!H56</f>
        <v>193100</v>
      </c>
      <c r="I57" s="44">
        <f>дод3!I56</f>
        <v>0</v>
      </c>
      <c r="J57" s="44">
        <f>дод3!J56</f>
        <v>50000</v>
      </c>
      <c r="K57" s="44">
        <f>дод3!K56</f>
        <v>0</v>
      </c>
      <c r="L57" s="44">
        <f>дод3!L56</f>
        <v>0</v>
      </c>
      <c r="M57" s="44">
        <f>дод3!M56</f>
        <v>0</v>
      </c>
      <c r="N57" s="44">
        <f>дод3!N56</f>
        <v>50000</v>
      </c>
      <c r="O57" s="44">
        <f>дод3!O56</f>
        <v>50000</v>
      </c>
      <c r="P57" s="177">
        <f>дод3!P56</f>
        <v>2098700</v>
      </c>
    </row>
    <row r="58" spans="1:16" x14ac:dyDescent="0.2">
      <c r="A58" s="176">
        <v>1011190</v>
      </c>
      <c r="B58" s="163" t="s">
        <v>401</v>
      </c>
      <c r="C58" s="163" t="s">
        <v>399</v>
      </c>
      <c r="D58" s="171" t="s">
        <v>198</v>
      </c>
      <c r="E58" s="44">
        <f>дод3!E57</f>
        <v>2013600</v>
      </c>
      <c r="F58" s="44">
        <f>дод3!F57</f>
        <v>2013600</v>
      </c>
      <c r="G58" s="44">
        <f>дод3!G57</f>
        <v>1416900</v>
      </c>
      <c r="H58" s="44">
        <f>дод3!H57</f>
        <v>189100</v>
      </c>
      <c r="I58" s="44">
        <f>дод3!I57</f>
        <v>0</v>
      </c>
      <c r="J58" s="44">
        <f>дод3!J57</f>
        <v>0</v>
      </c>
      <c r="K58" s="44">
        <f>дод3!K57</f>
        <v>0</v>
      </c>
      <c r="L58" s="44">
        <f>дод3!L57</f>
        <v>0</v>
      </c>
      <c r="M58" s="44">
        <f>дод3!M57</f>
        <v>0</v>
      </c>
      <c r="N58" s="44">
        <f>дод3!N57</f>
        <v>0</v>
      </c>
      <c r="O58" s="44">
        <f>дод3!O57</f>
        <v>0</v>
      </c>
      <c r="P58" s="177">
        <f>дод3!P57</f>
        <v>2013600</v>
      </c>
    </row>
    <row r="59" spans="1:16" x14ac:dyDescent="0.2">
      <c r="A59" s="176">
        <v>1011200</v>
      </c>
      <c r="B59" s="163" t="s">
        <v>403</v>
      </c>
      <c r="C59" s="163" t="s">
        <v>399</v>
      </c>
      <c r="D59" s="171" t="s">
        <v>199</v>
      </c>
      <c r="E59" s="44">
        <f>дод3!E58</f>
        <v>472600</v>
      </c>
      <c r="F59" s="44">
        <f>дод3!F58</f>
        <v>472600</v>
      </c>
      <c r="G59" s="44">
        <f>дод3!G58</f>
        <v>338000</v>
      </c>
      <c r="H59" s="44">
        <f>дод3!H58</f>
        <v>58600</v>
      </c>
      <c r="I59" s="44">
        <f>дод3!I58</f>
        <v>0</v>
      </c>
      <c r="J59" s="44">
        <f>дод3!J58</f>
        <v>0</v>
      </c>
      <c r="K59" s="44">
        <f>дод3!K58</f>
        <v>0</v>
      </c>
      <c r="L59" s="44">
        <f>дод3!L58</f>
        <v>0</v>
      </c>
      <c r="M59" s="44">
        <f>дод3!M58</f>
        <v>0</v>
      </c>
      <c r="N59" s="44">
        <f>дод3!N58</f>
        <v>0</v>
      </c>
      <c r="O59" s="44">
        <f>дод3!O58</f>
        <v>0</v>
      </c>
      <c r="P59" s="177">
        <f>дод3!P58</f>
        <v>472600</v>
      </c>
    </row>
    <row r="60" spans="1:16" x14ac:dyDescent="0.2">
      <c r="A60" s="176">
        <v>1011210</v>
      </c>
      <c r="B60" s="163" t="s">
        <v>405</v>
      </c>
      <c r="C60" s="163" t="s">
        <v>399</v>
      </c>
      <c r="D60" s="165" t="s">
        <v>200</v>
      </c>
      <c r="E60" s="44">
        <f>дод3!E59</f>
        <v>1592100</v>
      </c>
      <c r="F60" s="44">
        <f>дод3!F59</f>
        <v>1592100</v>
      </c>
      <c r="G60" s="44">
        <f>дод3!G59</f>
        <v>1075000</v>
      </c>
      <c r="H60" s="44">
        <f>дод3!H59</f>
        <v>271100</v>
      </c>
      <c r="I60" s="44">
        <f>дод3!I59</f>
        <v>0</v>
      </c>
      <c r="J60" s="44">
        <f>дод3!J59</f>
        <v>16100</v>
      </c>
      <c r="K60" s="44">
        <f>дод3!K59</f>
        <v>8100</v>
      </c>
      <c r="L60" s="44">
        <f>дод3!L59</f>
        <v>0</v>
      </c>
      <c r="M60" s="44">
        <f>дод3!M59</f>
        <v>8100</v>
      </c>
      <c r="N60" s="44">
        <f>дод3!N59</f>
        <v>8000</v>
      </c>
      <c r="O60" s="44">
        <f>дод3!O59</f>
        <v>8000</v>
      </c>
      <c r="P60" s="177">
        <f>дод3!P59</f>
        <v>1608200</v>
      </c>
    </row>
    <row r="61" spans="1:16" ht="22.5" x14ac:dyDescent="0.2">
      <c r="A61" s="176">
        <v>1011230</v>
      </c>
      <c r="B61" s="163" t="s">
        <v>407</v>
      </c>
      <c r="C61" s="163" t="s">
        <v>399</v>
      </c>
      <c r="D61" s="178" t="s">
        <v>201</v>
      </c>
      <c r="E61" s="44">
        <f>дод3!E60</f>
        <v>66970</v>
      </c>
      <c r="F61" s="44">
        <f>дод3!F60</f>
        <v>66970</v>
      </c>
      <c r="G61" s="44">
        <f>дод3!G60</f>
        <v>0</v>
      </c>
      <c r="H61" s="44">
        <f>дод3!H60</f>
        <v>0</v>
      </c>
      <c r="I61" s="44">
        <f>дод3!I60</f>
        <v>0</v>
      </c>
      <c r="J61" s="44">
        <f>дод3!J60</f>
        <v>0</v>
      </c>
      <c r="K61" s="44">
        <f>дод3!K60</f>
        <v>0</v>
      </c>
      <c r="L61" s="44">
        <f>дод3!L60</f>
        <v>0</v>
      </c>
      <c r="M61" s="44">
        <f>дод3!M60</f>
        <v>0</v>
      </c>
      <c r="N61" s="44">
        <f>дод3!N60</f>
        <v>0</v>
      </c>
      <c r="O61" s="44">
        <f>дод3!O60</f>
        <v>0</v>
      </c>
      <c r="P61" s="177">
        <f>дод3!P60</f>
        <v>66970</v>
      </c>
    </row>
    <row r="62" spans="1:16" x14ac:dyDescent="0.2">
      <c r="A62" s="174">
        <v>1100000</v>
      </c>
      <c r="B62" s="153"/>
      <c r="C62" s="154"/>
      <c r="D62" s="155" t="s">
        <v>410</v>
      </c>
      <c r="E62" s="29">
        <f>дод3!E61</f>
        <v>7487900</v>
      </c>
      <c r="F62" s="29">
        <f>дод3!F61</f>
        <v>7487900</v>
      </c>
      <c r="G62" s="29">
        <f>дод3!G61</f>
        <v>4320300</v>
      </c>
      <c r="H62" s="29">
        <f>дод3!H61</f>
        <v>1372500</v>
      </c>
      <c r="I62" s="29">
        <f>дод3!I61</f>
        <v>0</v>
      </c>
      <c r="J62" s="29">
        <f>дод3!J61</f>
        <v>2100600</v>
      </c>
      <c r="K62" s="29">
        <f>дод3!K61</f>
        <v>482500</v>
      </c>
      <c r="L62" s="29">
        <f>дод3!L61</f>
        <v>45900</v>
      </c>
      <c r="M62" s="29">
        <f>дод3!M61</f>
        <v>160300</v>
      </c>
      <c r="N62" s="29">
        <f>дод3!N61</f>
        <v>1618100</v>
      </c>
      <c r="O62" s="29">
        <f>дод3!O61</f>
        <v>1618100</v>
      </c>
      <c r="P62" s="29">
        <f>дод3!P61</f>
        <v>9588500</v>
      </c>
    </row>
    <row r="63" spans="1:16" ht="22.5" x14ac:dyDescent="0.2">
      <c r="A63" s="176">
        <v>1110000</v>
      </c>
      <c r="B63" s="157"/>
      <c r="C63" s="154"/>
      <c r="D63" s="158" t="s">
        <v>202</v>
      </c>
      <c r="E63" s="29">
        <f t="shared" ref="E63:P63" si="3">E62</f>
        <v>7487900</v>
      </c>
      <c r="F63" s="29">
        <f t="shared" si="3"/>
        <v>7487900</v>
      </c>
      <c r="G63" s="29">
        <f t="shared" si="3"/>
        <v>4320300</v>
      </c>
      <c r="H63" s="29">
        <f t="shared" si="3"/>
        <v>1372500</v>
      </c>
      <c r="I63" s="29">
        <f t="shared" si="3"/>
        <v>0</v>
      </c>
      <c r="J63" s="29">
        <f t="shared" si="3"/>
        <v>2100600</v>
      </c>
      <c r="K63" s="29">
        <f t="shared" si="3"/>
        <v>482500</v>
      </c>
      <c r="L63" s="29">
        <f t="shared" si="3"/>
        <v>45900</v>
      </c>
      <c r="M63" s="29">
        <f t="shared" si="3"/>
        <v>160300</v>
      </c>
      <c r="N63" s="29">
        <f t="shared" si="3"/>
        <v>1618100</v>
      </c>
      <c r="O63" s="29">
        <f t="shared" si="3"/>
        <v>1618100</v>
      </c>
      <c r="P63" s="29">
        <f t="shared" si="3"/>
        <v>9588500</v>
      </c>
    </row>
    <row r="64" spans="1:16" s="21" customFormat="1" x14ac:dyDescent="0.2">
      <c r="A64" s="176">
        <v>1110180</v>
      </c>
      <c r="B64" s="159" t="s">
        <v>322</v>
      </c>
      <c r="C64" s="159" t="s">
        <v>323</v>
      </c>
      <c r="D64" s="178" t="s">
        <v>203</v>
      </c>
      <c r="E64" s="44">
        <f>дод3!E62</f>
        <v>792500</v>
      </c>
      <c r="F64" s="44">
        <f>дод3!F62</f>
        <v>792500</v>
      </c>
      <c r="G64" s="44">
        <f>дод3!G62</f>
        <v>553400</v>
      </c>
      <c r="H64" s="44">
        <f>дод3!H62</f>
        <v>64200</v>
      </c>
      <c r="I64" s="44">
        <f>дод3!I62</f>
        <v>0</v>
      </c>
      <c r="J64" s="44">
        <f>дод3!J62</f>
        <v>25000</v>
      </c>
      <c r="K64" s="44">
        <f>дод3!K62</f>
        <v>0</v>
      </c>
      <c r="L64" s="44">
        <f>дод3!L62</f>
        <v>0</v>
      </c>
      <c r="M64" s="44">
        <f>дод3!M62</f>
        <v>0</v>
      </c>
      <c r="N64" s="44">
        <f>дод3!N62</f>
        <v>25000</v>
      </c>
      <c r="O64" s="44">
        <f>дод3!O62</f>
        <v>25000</v>
      </c>
      <c r="P64" s="177">
        <f>дод3!P62</f>
        <v>817500</v>
      </c>
    </row>
    <row r="65" spans="1:16" s="21" customFormat="1" ht="15.75" hidden="1" customHeight="1" x14ac:dyDescent="0.2">
      <c r="A65" s="176">
        <v>1110000</v>
      </c>
      <c r="B65" s="179"/>
      <c r="C65" s="179"/>
      <c r="D65" s="180"/>
      <c r="E65" s="26"/>
      <c r="F65" s="26"/>
      <c r="G65" s="26"/>
      <c r="H65" s="26"/>
      <c r="I65" s="26"/>
      <c r="J65" s="26"/>
      <c r="K65" s="26"/>
      <c r="L65" s="26"/>
      <c r="M65" s="26"/>
      <c r="N65" s="26"/>
      <c r="O65" s="26"/>
      <c r="P65" s="25"/>
    </row>
    <row r="66" spans="1:16" ht="12.75" hidden="1" customHeight="1" x14ac:dyDescent="0.2">
      <c r="B66" s="2"/>
      <c r="P66" s="181"/>
    </row>
    <row r="67" spans="1:16" s="21" customFormat="1" ht="12.75" hidden="1" customHeight="1" x14ac:dyDescent="0.2">
      <c r="A67" s="176">
        <v>1110000</v>
      </c>
      <c r="B67" s="182" t="s">
        <v>330</v>
      </c>
      <c r="C67" s="182"/>
      <c r="D67" s="183" t="s">
        <v>331</v>
      </c>
      <c r="E67" s="44">
        <v>0</v>
      </c>
      <c r="F67" s="44">
        <v>1</v>
      </c>
      <c r="G67" s="44">
        <v>1</v>
      </c>
      <c r="H67" s="44">
        <v>2</v>
      </c>
      <c r="I67" s="44">
        <v>3</v>
      </c>
      <c r="J67" s="44">
        <v>3</v>
      </c>
      <c r="K67" s="44">
        <v>4</v>
      </c>
      <c r="L67" s="44">
        <v>5</v>
      </c>
      <c r="M67" s="44">
        <v>6</v>
      </c>
      <c r="N67" s="44">
        <v>7</v>
      </c>
      <c r="O67" s="44">
        <v>8</v>
      </c>
      <c r="P67" s="177">
        <v>10</v>
      </c>
    </row>
    <row r="68" spans="1:16" s="21" customFormat="1" ht="12" customHeight="1" x14ac:dyDescent="0.2">
      <c r="A68" s="176">
        <v>1113140</v>
      </c>
      <c r="B68" s="179" t="s">
        <v>411</v>
      </c>
      <c r="C68" s="179" t="s">
        <v>412</v>
      </c>
      <c r="D68" s="184" t="s">
        <v>204</v>
      </c>
      <c r="E68" s="44">
        <f>дод3!E66</f>
        <v>80000</v>
      </c>
      <c r="F68" s="44">
        <f>дод3!F66</f>
        <v>80000</v>
      </c>
      <c r="G68" s="44">
        <f>дод3!G66</f>
        <v>0</v>
      </c>
      <c r="H68" s="44">
        <f>дод3!H66</f>
        <v>0</v>
      </c>
      <c r="I68" s="44">
        <f>дод3!I66</f>
        <v>0</v>
      </c>
      <c r="J68" s="44">
        <f>дод3!J66</f>
        <v>0</v>
      </c>
      <c r="K68" s="44">
        <f>дод3!K66</f>
        <v>0</v>
      </c>
      <c r="L68" s="44">
        <f>дод3!L66</f>
        <v>0</v>
      </c>
      <c r="M68" s="44">
        <f>дод3!M66</f>
        <v>0</v>
      </c>
      <c r="N68" s="44">
        <f>дод3!N66</f>
        <v>0</v>
      </c>
      <c r="O68" s="44">
        <f>дод3!O66</f>
        <v>0</v>
      </c>
      <c r="P68" s="177">
        <f>дод3!P66</f>
        <v>80000</v>
      </c>
    </row>
    <row r="69" spans="1:16" s="21" customFormat="1" ht="0.75" hidden="1" customHeight="1" x14ac:dyDescent="0.2">
      <c r="A69" s="176">
        <v>1113160</v>
      </c>
      <c r="B69" s="179" t="s">
        <v>414</v>
      </c>
      <c r="C69" s="179"/>
      <c r="D69" s="180" t="s">
        <v>205</v>
      </c>
      <c r="E69" s="44">
        <v>0</v>
      </c>
      <c r="F69" s="44"/>
      <c r="G69" s="44"/>
      <c r="H69" s="44">
        <v>2</v>
      </c>
      <c r="I69" s="44">
        <v>3</v>
      </c>
      <c r="J69" s="44">
        <v>3</v>
      </c>
      <c r="K69" s="44">
        <v>4</v>
      </c>
      <c r="L69" s="44">
        <v>5</v>
      </c>
      <c r="M69" s="44">
        <v>6</v>
      </c>
      <c r="N69" s="44">
        <v>7</v>
      </c>
      <c r="O69" s="44">
        <v>8</v>
      </c>
      <c r="P69" s="177">
        <v>10</v>
      </c>
    </row>
    <row r="70" spans="1:16" s="21" customFormat="1" ht="14.25" customHeight="1" x14ac:dyDescent="0.2">
      <c r="A70" s="176">
        <v>1115011</v>
      </c>
      <c r="B70" s="179">
        <v>130102</v>
      </c>
      <c r="C70" s="179" t="s">
        <v>416</v>
      </c>
      <c r="D70" s="185" t="s">
        <v>206</v>
      </c>
      <c r="E70" s="44">
        <f>дод3!E68</f>
        <v>100000</v>
      </c>
      <c r="F70" s="44">
        <f>дод3!F68</f>
        <v>100000</v>
      </c>
      <c r="G70" s="44">
        <f>дод3!G68</f>
        <v>0</v>
      </c>
      <c r="H70" s="44">
        <f>дод3!H68</f>
        <v>0</v>
      </c>
      <c r="I70" s="44">
        <f>дод3!I68</f>
        <v>0</v>
      </c>
      <c r="J70" s="44">
        <f>дод3!J68</f>
        <v>0</v>
      </c>
      <c r="K70" s="44">
        <f>дод3!K68</f>
        <v>0</v>
      </c>
      <c r="L70" s="44">
        <f>дод3!L68</f>
        <v>0</v>
      </c>
      <c r="M70" s="44">
        <f>дод3!M68</f>
        <v>0</v>
      </c>
      <c r="N70" s="44">
        <f>дод3!N68</f>
        <v>0</v>
      </c>
      <c r="O70" s="44">
        <f>дод3!O68</f>
        <v>0</v>
      </c>
      <c r="P70" s="177">
        <f>дод3!P68</f>
        <v>100000</v>
      </c>
    </row>
    <row r="71" spans="1:16" s="21" customFormat="1" x14ac:dyDescent="0.2">
      <c r="A71" s="176">
        <v>1115022</v>
      </c>
      <c r="B71" s="179">
        <v>130107</v>
      </c>
      <c r="C71" s="179" t="s">
        <v>416</v>
      </c>
      <c r="D71" s="185" t="s">
        <v>207</v>
      </c>
      <c r="E71" s="44">
        <f>дод3!E69</f>
        <v>5658500</v>
      </c>
      <c r="F71" s="44">
        <f>дод3!F69</f>
        <v>5658500</v>
      </c>
      <c r="G71" s="44">
        <f>дод3!G69</f>
        <v>3191500</v>
      </c>
      <c r="H71" s="44">
        <f>дод3!H69</f>
        <v>1257600</v>
      </c>
      <c r="I71" s="44">
        <f>дод3!I69</f>
        <v>0</v>
      </c>
      <c r="J71" s="44">
        <f>дод3!J69</f>
        <v>2055400</v>
      </c>
      <c r="K71" s="44">
        <f>дод3!K69</f>
        <v>481300</v>
      </c>
      <c r="L71" s="44">
        <f>дод3!L69</f>
        <v>45900</v>
      </c>
      <c r="M71" s="44">
        <f>дод3!M69</f>
        <v>160300</v>
      </c>
      <c r="N71" s="44">
        <f>дод3!N69</f>
        <v>1574100</v>
      </c>
      <c r="O71" s="44">
        <f>дод3!O69</f>
        <v>1574100</v>
      </c>
      <c r="P71" s="177">
        <f>дод3!P69</f>
        <v>7713900</v>
      </c>
    </row>
    <row r="72" spans="1:16" s="21" customFormat="1" x14ac:dyDescent="0.2">
      <c r="A72" s="176">
        <v>1115024</v>
      </c>
      <c r="B72" s="179">
        <v>130110</v>
      </c>
      <c r="C72" s="179" t="s">
        <v>416</v>
      </c>
      <c r="D72" s="185" t="s">
        <v>208</v>
      </c>
      <c r="E72" s="44">
        <f>дод3!E71</f>
        <v>856900</v>
      </c>
      <c r="F72" s="44">
        <f>дод3!F71</f>
        <v>856900</v>
      </c>
      <c r="G72" s="44">
        <f>дод3!G71</f>
        <v>575400</v>
      </c>
      <c r="H72" s="44">
        <f>дод3!H71</f>
        <v>50700</v>
      </c>
      <c r="I72" s="44">
        <f>дод3!I71</f>
        <v>0</v>
      </c>
      <c r="J72" s="44">
        <f>дод3!J71</f>
        <v>20200</v>
      </c>
      <c r="K72" s="44">
        <f>дод3!K71</f>
        <v>1200</v>
      </c>
      <c r="L72" s="44">
        <f>дод3!L71</f>
        <v>0</v>
      </c>
      <c r="M72" s="44">
        <f>дод3!M71</f>
        <v>0</v>
      </c>
      <c r="N72" s="44">
        <f>дод3!N71</f>
        <v>19000</v>
      </c>
      <c r="O72" s="44">
        <f>дод3!O71</f>
        <v>19000</v>
      </c>
      <c r="P72" s="177">
        <f>дод3!P71</f>
        <v>877100</v>
      </c>
    </row>
    <row r="73" spans="1:16" x14ac:dyDescent="0.2">
      <c r="A73" s="174">
        <v>1400000</v>
      </c>
      <c r="B73" s="153"/>
      <c r="C73" s="154"/>
      <c r="D73" s="155" t="s">
        <v>209</v>
      </c>
      <c r="E73" s="29">
        <f>дод3!E72</f>
        <v>149485600</v>
      </c>
      <c r="F73" s="29">
        <f>дод3!F72</f>
        <v>149485600</v>
      </c>
      <c r="G73" s="29">
        <f>дод3!G72</f>
        <v>95154800</v>
      </c>
      <c r="H73" s="29">
        <f>дод3!H72</f>
        <v>16090700</v>
      </c>
      <c r="I73" s="29">
        <f>дод3!I72</f>
        <v>0</v>
      </c>
      <c r="J73" s="29">
        <f>дод3!J72</f>
        <v>10591100</v>
      </c>
      <c r="K73" s="29">
        <f>дод3!K72</f>
        <v>7227500</v>
      </c>
      <c r="L73" s="29">
        <f>дод3!L72</f>
        <v>3262900</v>
      </c>
      <c r="M73" s="29">
        <f>дод3!M72</f>
        <v>376500</v>
      </c>
      <c r="N73" s="29">
        <f>дод3!N72</f>
        <v>3363600</v>
      </c>
      <c r="O73" s="29">
        <f>дод3!O72</f>
        <v>3215100</v>
      </c>
      <c r="P73" s="29">
        <f>дод3!P72</f>
        <v>160076700</v>
      </c>
    </row>
    <row r="74" spans="1:16" x14ac:dyDescent="0.2">
      <c r="A74" s="176">
        <v>1410000</v>
      </c>
      <c r="B74" s="157"/>
      <c r="C74" s="154"/>
      <c r="D74" s="186" t="s">
        <v>209</v>
      </c>
      <c r="E74" s="29">
        <f t="shared" ref="E74:P74" si="4">E73</f>
        <v>149485600</v>
      </c>
      <c r="F74" s="29">
        <f t="shared" si="4"/>
        <v>149485600</v>
      </c>
      <c r="G74" s="29">
        <f t="shared" si="4"/>
        <v>95154800</v>
      </c>
      <c r="H74" s="29">
        <f t="shared" si="4"/>
        <v>16090700</v>
      </c>
      <c r="I74" s="29">
        <f t="shared" si="4"/>
        <v>0</v>
      </c>
      <c r="J74" s="29">
        <f t="shared" si="4"/>
        <v>10591100</v>
      </c>
      <c r="K74" s="29">
        <f t="shared" si="4"/>
        <v>7227500</v>
      </c>
      <c r="L74" s="29">
        <f t="shared" si="4"/>
        <v>3262900</v>
      </c>
      <c r="M74" s="29">
        <f t="shared" si="4"/>
        <v>376500</v>
      </c>
      <c r="N74" s="29">
        <f t="shared" si="4"/>
        <v>3363600</v>
      </c>
      <c r="O74" s="29">
        <f t="shared" si="4"/>
        <v>3215100</v>
      </c>
      <c r="P74" s="29">
        <f t="shared" si="4"/>
        <v>160076700</v>
      </c>
    </row>
    <row r="75" spans="1:16" s="21" customFormat="1" x14ac:dyDescent="0.2">
      <c r="A75" s="187">
        <v>1410180</v>
      </c>
      <c r="B75" s="159" t="s">
        <v>322</v>
      </c>
      <c r="C75" s="159" t="s">
        <v>323</v>
      </c>
      <c r="D75" s="188" t="s">
        <v>210</v>
      </c>
      <c r="E75" s="44">
        <f>дод3!E74</f>
        <v>527600</v>
      </c>
      <c r="F75" s="44">
        <f>дод3!F74</f>
        <v>527600</v>
      </c>
      <c r="G75" s="44">
        <f>дод3!G74</f>
        <v>393400</v>
      </c>
      <c r="H75" s="44">
        <f>дод3!H74</f>
        <v>18700</v>
      </c>
      <c r="I75" s="44">
        <f>дод3!I74</f>
        <v>0</v>
      </c>
      <c r="J75" s="44">
        <f>дод3!J74</f>
        <v>0</v>
      </c>
      <c r="K75" s="44">
        <f>дод3!K74</f>
        <v>0</v>
      </c>
      <c r="L75" s="44">
        <f>дод3!L74</f>
        <v>0</v>
      </c>
      <c r="M75" s="44">
        <f>дод3!M74</f>
        <v>0</v>
      </c>
      <c r="N75" s="44">
        <f>дод3!N74</f>
        <v>0</v>
      </c>
      <c r="O75" s="44">
        <f>дод3!O74</f>
        <v>0</v>
      </c>
      <c r="P75" s="177">
        <f>дод3!P74</f>
        <v>527600</v>
      </c>
    </row>
    <row r="76" spans="1:16" x14ac:dyDescent="0.2">
      <c r="A76" s="176">
        <v>1412010</v>
      </c>
      <c r="B76" s="34" t="s">
        <v>424</v>
      </c>
      <c r="C76" s="34" t="s">
        <v>425</v>
      </c>
      <c r="D76" s="165" t="s">
        <v>211</v>
      </c>
      <c r="E76" s="44">
        <f>дод3!E75</f>
        <v>50339370</v>
      </c>
      <c r="F76" s="44">
        <f>дод3!F75</f>
        <v>50339370</v>
      </c>
      <c r="G76" s="44">
        <f>дод3!G75</f>
        <v>33509600</v>
      </c>
      <c r="H76" s="44">
        <f>дод3!H75</f>
        <v>5783000</v>
      </c>
      <c r="I76" s="44">
        <f>дод3!I75</f>
        <v>0</v>
      </c>
      <c r="J76" s="44">
        <f>дод3!J75</f>
        <v>2767000</v>
      </c>
      <c r="K76" s="44">
        <f>дод3!K75</f>
        <v>2437000</v>
      </c>
      <c r="L76" s="44">
        <f>дод3!L75</f>
        <v>1052900</v>
      </c>
      <c r="M76" s="44">
        <f>дод3!M75</f>
        <v>122100</v>
      </c>
      <c r="N76" s="44">
        <f>дод3!N75</f>
        <v>330000</v>
      </c>
      <c r="O76" s="44">
        <f>дод3!O75</f>
        <v>330000</v>
      </c>
      <c r="P76" s="177">
        <f>дод3!P75</f>
        <v>53106370</v>
      </c>
    </row>
    <row r="77" spans="1:16" ht="27" hidden="1" customHeight="1" x14ac:dyDescent="0.2">
      <c r="A77" s="176"/>
      <c r="B77" s="34"/>
      <c r="C77" s="34"/>
      <c r="D77" s="42" t="s">
        <v>355</v>
      </c>
      <c r="E77" s="44">
        <f>дод3!E76</f>
        <v>0</v>
      </c>
      <c r="F77" s="44">
        <v>1</v>
      </c>
      <c r="G77" s="44">
        <v>1</v>
      </c>
      <c r="H77" s="44">
        <v>2</v>
      </c>
      <c r="I77" s="44">
        <v>3</v>
      </c>
      <c r="J77" s="44">
        <v>3</v>
      </c>
      <c r="K77" s="44">
        <v>4</v>
      </c>
      <c r="L77" s="44">
        <v>5</v>
      </c>
      <c r="M77" s="44">
        <v>6</v>
      </c>
      <c r="N77" s="44">
        <v>7</v>
      </c>
      <c r="O77" s="44">
        <v>8</v>
      </c>
      <c r="P77" s="177">
        <v>10</v>
      </c>
    </row>
    <row r="78" spans="1:16" x14ac:dyDescent="0.2">
      <c r="A78" s="176"/>
      <c r="B78" s="34"/>
      <c r="C78" s="34"/>
      <c r="D78" s="42" t="s">
        <v>212</v>
      </c>
      <c r="E78" s="44">
        <f>дод3!E77</f>
        <v>32519600</v>
      </c>
      <c r="F78" s="44">
        <f>дод3!F77</f>
        <v>32519600</v>
      </c>
      <c r="G78" s="44">
        <f>дод3!G77</f>
        <v>26457000</v>
      </c>
      <c r="H78" s="44">
        <f>дод3!H77</f>
        <v>0</v>
      </c>
      <c r="I78" s="44">
        <f>дод3!I77</f>
        <v>0</v>
      </c>
      <c r="J78" s="44">
        <f>дод3!J77</f>
        <v>0</v>
      </c>
      <c r="K78" s="44">
        <f>дод3!K77</f>
        <v>0</v>
      </c>
      <c r="L78" s="44">
        <f>дод3!L77</f>
        <v>0</v>
      </c>
      <c r="M78" s="44">
        <f>дод3!M77</f>
        <v>0</v>
      </c>
      <c r="N78" s="44">
        <f>дод3!N77</f>
        <v>0</v>
      </c>
      <c r="O78" s="44">
        <f>дод3!O77</f>
        <v>0</v>
      </c>
      <c r="P78" s="44">
        <f>дод3!P77</f>
        <v>32519600</v>
      </c>
    </row>
    <row r="79" spans="1:16" ht="22.5" x14ac:dyDescent="0.2">
      <c r="A79" s="176">
        <v>1412020</v>
      </c>
      <c r="B79" s="34" t="s">
        <v>427</v>
      </c>
      <c r="C79" s="34" t="s">
        <v>425</v>
      </c>
      <c r="D79" s="165" t="s">
        <v>213</v>
      </c>
      <c r="E79" s="44">
        <f>дод3!E78</f>
        <v>34108400</v>
      </c>
      <c r="F79" s="44">
        <f>дод3!F78</f>
        <v>34108400</v>
      </c>
      <c r="G79" s="44">
        <f>дод3!G78</f>
        <v>22129720</v>
      </c>
      <c r="H79" s="44">
        <f>дод3!H78</f>
        <v>4017100</v>
      </c>
      <c r="I79" s="44">
        <f>дод3!I78</f>
        <v>0</v>
      </c>
      <c r="J79" s="44">
        <f>дод3!J78</f>
        <v>1678100</v>
      </c>
      <c r="K79" s="44">
        <f>дод3!K78</f>
        <v>282800</v>
      </c>
      <c r="L79" s="44">
        <f>дод3!L78</f>
        <v>5100</v>
      </c>
      <c r="M79" s="44">
        <f>дод3!M78</f>
        <v>14400</v>
      </c>
      <c r="N79" s="44">
        <f>дод3!N78</f>
        <v>1395300</v>
      </c>
      <c r="O79" s="44">
        <f>дод3!O78</f>
        <v>1370000</v>
      </c>
      <c r="P79" s="177">
        <f>дод3!P78</f>
        <v>35786500</v>
      </c>
    </row>
    <row r="80" spans="1:16" ht="0.75" hidden="1" customHeight="1" x14ac:dyDescent="0.2">
      <c r="A80" s="176"/>
      <c r="B80" s="34"/>
      <c r="C80" s="34"/>
      <c r="D80" s="42" t="s">
        <v>355</v>
      </c>
      <c r="E80" s="44">
        <f>дод3!E79</f>
        <v>0</v>
      </c>
      <c r="F80" s="44">
        <v>1</v>
      </c>
      <c r="G80" s="44">
        <v>1</v>
      </c>
      <c r="H80" s="44">
        <v>2</v>
      </c>
      <c r="I80" s="44">
        <v>3</v>
      </c>
      <c r="J80" s="44">
        <v>3</v>
      </c>
      <c r="K80" s="44">
        <v>4</v>
      </c>
      <c r="L80" s="44">
        <v>5</v>
      </c>
      <c r="M80" s="44">
        <v>6</v>
      </c>
      <c r="N80" s="44">
        <v>7</v>
      </c>
      <c r="O80" s="44">
        <v>8</v>
      </c>
      <c r="P80" s="177">
        <v>10</v>
      </c>
    </row>
    <row r="81" spans="1:16" x14ac:dyDescent="0.2">
      <c r="A81" s="176"/>
      <c r="B81" s="34"/>
      <c r="C81" s="34"/>
      <c r="D81" s="42" t="s">
        <v>212</v>
      </c>
      <c r="E81" s="44">
        <f>дод3!E80</f>
        <v>23234400</v>
      </c>
      <c r="F81" s="44">
        <f>дод3!F80</f>
        <v>23234400</v>
      </c>
      <c r="G81" s="44">
        <f>дод3!G80</f>
        <v>18904300</v>
      </c>
      <c r="H81" s="44">
        <f>дод3!H80</f>
        <v>0</v>
      </c>
      <c r="I81" s="44">
        <f>дод3!I80</f>
        <v>0</v>
      </c>
      <c r="J81" s="44">
        <f>дод3!J80</f>
        <v>0</v>
      </c>
      <c r="K81" s="44">
        <f>дод3!K80</f>
        <v>0</v>
      </c>
      <c r="L81" s="44">
        <f>дод3!L80</f>
        <v>0</v>
      </c>
      <c r="M81" s="44">
        <f>дод3!M80</f>
        <v>0</v>
      </c>
      <c r="N81" s="44">
        <f>дод3!N80</f>
        <v>0</v>
      </c>
      <c r="O81" s="44">
        <f>дод3!O80</f>
        <v>0</v>
      </c>
      <c r="P81" s="44">
        <f>дод3!P80</f>
        <v>23234400</v>
      </c>
    </row>
    <row r="82" spans="1:16" x14ac:dyDescent="0.2">
      <c r="A82" s="176">
        <v>1412050</v>
      </c>
      <c r="B82" s="34" t="s">
        <v>429</v>
      </c>
      <c r="C82" s="34" t="s">
        <v>430</v>
      </c>
      <c r="D82" s="189" t="s">
        <v>214</v>
      </c>
      <c r="E82" s="44">
        <f>дод3!E81</f>
        <v>18883900</v>
      </c>
      <c r="F82" s="44">
        <f>дод3!F81</f>
        <v>18883900</v>
      </c>
      <c r="G82" s="44">
        <f>дод3!G81</f>
        <v>12822900</v>
      </c>
      <c r="H82" s="44">
        <f>дод3!H81</f>
        <v>2270400</v>
      </c>
      <c r="I82" s="44">
        <f>дод3!I81</f>
        <v>0</v>
      </c>
      <c r="J82" s="44">
        <f>дод3!J81</f>
        <v>95000</v>
      </c>
      <c r="K82" s="44">
        <f>дод3!K81</f>
        <v>95000</v>
      </c>
      <c r="L82" s="44">
        <f>дод3!L81</f>
        <v>1500</v>
      </c>
      <c r="M82" s="44">
        <f>дод3!M81</f>
        <v>0</v>
      </c>
      <c r="N82" s="44">
        <f>дод3!N81</f>
        <v>0</v>
      </c>
      <c r="O82" s="44">
        <f>дод3!O81</f>
        <v>0</v>
      </c>
      <c r="P82" s="177">
        <f>дод3!P81</f>
        <v>18978900</v>
      </c>
    </row>
    <row r="83" spans="1:16" ht="12.75" hidden="1" customHeight="1" x14ac:dyDescent="0.2">
      <c r="A83" s="176">
        <v>1412110</v>
      </c>
      <c r="B83" s="34" t="s">
        <v>432</v>
      </c>
      <c r="C83" s="34"/>
      <c r="D83" s="189" t="s">
        <v>215</v>
      </c>
      <c r="E83" s="44">
        <f>дод3!E83</f>
        <v>0</v>
      </c>
      <c r="F83" s="44">
        <v>1</v>
      </c>
      <c r="G83" s="44">
        <v>1</v>
      </c>
      <c r="H83" s="44">
        <v>2</v>
      </c>
      <c r="I83" s="44">
        <v>3</v>
      </c>
      <c r="J83" s="44">
        <v>3</v>
      </c>
      <c r="K83" s="44">
        <v>4</v>
      </c>
      <c r="L83" s="44">
        <v>5</v>
      </c>
      <c r="M83" s="44">
        <v>6</v>
      </c>
      <c r="N83" s="44">
        <v>7</v>
      </c>
      <c r="O83" s="44">
        <v>8</v>
      </c>
      <c r="P83" s="177">
        <v>10</v>
      </c>
    </row>
    <row r="84" spans="1:16" ht="12.75" customHeight="1" x14ac:dyDescent="0.2">
      <c r="A84" s="176"/>
      <c r="B84" s="34"/>
      <c r="C84" s="34"/>
      <c r="D84" s="42" t="s">
        <v>212</v>
      </c>
      <c r="E84" s="44">
        <f>дод3!E84</f>
        <v>0</v>
      </c>
      <c r="F84" s="44">
        <f>дод3!F84</f>
        <v>0</v>
      </c>
      <c r="G84" s="44">
        <f>дод3!G84</f>
        <v>0</v>
      </c>
      <c r="H84" s="44">
        <f>дод3!H84</f>
        <v>0</v>
      </c>
      <c r="I84" s="44">
        <f>дод3!I84</f>
        <v>0</v>
      </c>
      <c r="J84" s="44">
        <f>дод3!J84</f>
        <v>0</v>
      </c>
      <c r="K84" s="44">
        <f>дод3!K84</f>
        <v>0</v>
      </c>
      <c r="L84" s="44">
        <f>дод3!L84</f>
        <v>0</v>
      </c>
      <c r="M84" s="44">
        <f>дод3!M84</f>
        <v>0</v>
      </c>
      <c r="N84" s="44">
        <f>дод3!N84</f>
        <v>0</v>
      </c>
      <c r="O84" s="44">
        <f>дод3!O84</f>
        <v>0</v>
      </c>
      <c r="P84" s="44">
        <f>дод3!P84</f>
        <v>0</v>
      </c>
    </row>
    <row r="85" spans="1:16" x14ac:dyDescent="0.2">
      <c r="A85" s="176">
        <v>1412120</v>
      </c>
      <c r="B85" s="34" t="s">
        <v>436</v>
      </c>
      <c r="C85" s="34" t="s">
        <v>437</v>
      </c>
      <c r="D85" s="171" t="s">
        <v>216</v>
      </c>
      <c r="E85" s="44">
        <f>дод3!E85</f>
        <v>0</v>
      </c>
      <c r="F85" s="44">
        <f>дод3!F85</f>
        <v>0</v>
      </c>
      <c r="G85" s="44">
        <f>дод3!G85</f>
        <v>0</v>
      </c>
      <c r="H85" s="44">
        <f>дод3!H85</f>
        <v>0</v>
      </c>
      <c r="I85" s="44">
        <f>дод3!I85</f>
        <v>0</v>
      </c>
      <c r="J85" s="44">
        <f>дод3!J85</f>
        <v>0</v>
      </c>
      <c r="K85" s="44">
        <f>дод3!K85</f>
        <v>0</v>
      </c>
      <c r="L85" s="44">
        <f>дод3!L85</f>
        <v>0</v>
      </c>
      <c r="M85" s="44">
        <f>дод3!M85</f>
        <v>0</v>
      </c>
      <c r="N85" s="44">
        <f>дод3!N85</f>
        <v>0</v>
      </c>
      <c r="O85" s="44">
        <f>дод3!O85</f>
        <v>0</v>
      </c>
      <c r="P85" s="177">
        <f>дод3!P85</f>
        <v>0</v>
      </c>
    </row>
    <row r="86" spans="1:16" ht="22.5" hidden="1" customHeight="1" x14ac:dyDescent="0.2">
      <c r="A86" s="176"/>
      <c r="B86" s="34"/>
      <c r="C86" s="34"/>
      <c r="D86" s="42" t="s">
        <v>355</v>
      </c>
      <c r="E86" s="44">
        <v>0</v>
      </c>
      <c r="F86" s="44">
        <v>0</v>
      </c>
      <c r="G86" s="44">
        <v>0</v>
      </c>
      <c r="H86" s="44">
        <v>0</v>
      </c>
      <c r="I86" s="44">
        <v>0</v>
      </c>
      <c r="J86" s="44">
        <v>0</v>
      </c>
      <c r="K86" s="44">
        <v>0</v>
      </c>
      <c r="L86" s="44">
        <v>0</v>
      </c>
      <c r="M86" s="44">
        <v>0</v>
      </c>
      <c r="N86" s="44">
        <v>0</v>
      </c>
      <c r="O86" s="44">
        <v>0</v>
      </c>
      <c r="P86" s="177">
        <v>0</v>
      </c>
    </row>
    <row r="87" spans="1:16" ht="12.75" hidden="1" customHeight="1" x14ac:dyDescent="0.2">
      <c r="A87" s="176">
        <v>1412130</v>
      </c>
      <c r="B87" s="179" t="s">
        <v>439</v>
      </c>
      <c r="C87" s="179"/>
      <c r="D87" s="171" t="s">
        <v>217</v>
      </c>
      <c r="E87" s="44">
        <v>0</v>
      </c>
      <c r="F87" s="44">
        <v>0</v>
      </c>
      <c r="G87" s="44">
        <v>0</v>
      </c>
      <c r="H87" s="44">
        <v>0</v>
      </c>
      <c r="I87" s="44">
        <v>0</v>
      </c>
      <c r="J87" s="44">
        <v>0</v>
      </c>
      <c r="K87" s="44">
        <v>0</v>
      </c>
      <c r="L87" s="44">
        <v>0</v>
      </c>
      <c r="M87" s="44">
        <v>0</v>
      </c>
      <c r="N87" s="44">
        <v>0</v>
      </c>
      <c r="O87" s="44">
        <v>0</v>
      </c>
      <c r="P87" s="177">
        <v>0</v>
      </c>
    </row>
    <row r="88" spans="1:16" x14ac:dyDescent="0.2">
      <c r="A88" s="176">
        <v>1412140</v>
      </c>
      <c r="B88" s="34" t="s">
        <v>441</v>
      </c>
      <c r="C88" s="34" t="s">
        <v>442</v>
      </c>
      <c r="D88" s="165" t="s">
        <v>218</v>
      </c>
      <c r="E88" s="44">
        <f>дод3!E89</f>
        <v>4838540</v>
      </c>
      <c r="F88" s="44">
        <f>дод3!F89</f>
        <v>4838540</v>
      </c>
      <c r="G88" s="44">
        <f>дод3!G89</f>
        <v>3417400</v>
      </c>
      <c r="H88" s="44">
        <f>дод3!H89</f>
        <v>399800</v>
      </c>
      <c r="I88" s="44">
        <f>дод3!I89</f>
        <v>0</v>
      </c>
      <c r="J88" s="44">
        <f>дод3!J89</f>
        <v>3994700</v>
      </c>
      <c r="K88" s="44">
        <f>дод3!K89</f>
        <v>3871500</v>
      </c>
      <c r="L88" s="44">
        <f>дод3!L89</f>
        <v>2049600</v>
      </c>
      <c r="M88" s="44">
        <f>дод3!M89</f>
        <v>194700</v>
      </c>
      <c r="N88" s="44">
        <f>дод3!N89</f>
        <v>123200</v>
      </c>
      <c r="O88" s="44">
        <f>дод3!O89</f>
        <v>0</v>
      </c>
      <c r="P88" s="177">
        <f>дод3!P89</f>
        <v>8833240</v>
      </c>
    </row>
    <row r="89" spans="1:16" ht="22.5" hidden="1" customHeight="1" x14ac:dyDescent="0.2">
      <c r="A89" s="176"/>
      <c r="B89" s="34"/>
      <c r="C89" s="34"/>
      <c r="D89" s="42" t="s">
        <v>355</v>
      </c>
      <c r="E89" s="44">
        <f>дод3!E90</f>
        <v>0</v>
      </c>
      <c r="F89" s="44">
        <v>1</v>
      </c>
      <c r="G89" s="44">
        <v>1</v>
      </c>
      <c r="H89" s="44">
        <v>2</v>
      </c>
      <c r="I89" s="44">
        <v>3</v>
      </c>
      <c r="J89" s="44">
        <v>3</v>
      </c>
      <c r="K89" s="44">
        <v>4</v>
      </c>
      <c r="L89" s="44">
        <v>5</v>
      </c>
      <c r="M89" s="44">
        <v>6</v>
      </c>
      <c r="N89" s="44">
        <v>7</v>
      </c>
      <c r="O89" s="44">
        <v>8</v>
      </c>
      <c r="P89" s="177">
        <v>10</v>
      </c>
    </row>
    <row r="90" spans="1:16" x14ac:dyDescent="0.2">
      <c r="A90" s="176"/>
      <c r="B90" s="34"/>
      <c r="C90" s="34"/>
      <c r="D90" s="42" t="s">
        <v>212</v>
      </c>
      <c r="E90" s="44">
        <f>дод3!E91</f>
        <v>4194000</v>
      </c>
      <c r="F90" s="44">
        <f>дод3!F91</f>
        <v>4194000</v>
      </c>
      <c r="G90" s="44">
        <f>дод3!G91</f>
        <v>3405900</v>
      </c>
      <c r="H90" s="44">
        <f>дод3!H91</f>
        <v>0</v>
      </c>
      <c r="I90" s="44">
        <f>дод3!I91</f>
        <v>0</v>
      </c>
      <c r="J90" s="44">
        <f>дод3!J91</f>
        <v>0</v>
      </c>
      <c r="K90" s="44">
        <f>дод3!K91</f>
        <v>0</v>
      </c>
      <c r="L90" s="44">
        <f>дод3!L91</f>
        <v>0</v>
      </c>
      <c r="M90" s="44">
        <f>дод3!M91</f>
        <v>0</v>
      </c>
      <c r="N90" s="44">
        <f>дод3!N91</f>
        <v>0</v>
      </c>
      <c r="O90" s="44">
        <f>дод3!O91</f>
        <v>0</v>
      </c>
      <c r="P90" s="44">
        <f>дод3!P91</f>
        <v>4194000</v>
      </c>
    </row>
    <row r="91" spans="1:16" x14ac:dyDescent="0.2">
      <c r="A91" s="176">
        <v>1412170</v>
      </c>
      <c r="B91" s="34" t="s">
        <v>444</v>
      </c>
      <c r="C91" s="34" t="s">
        <v>445</v>
      </c>
      <c r="D91" s="178" t="s">
        <v>219</v>
      </c>
      <c r="E91" s="44">
        <f>дод3!E92</f>
        <v>120500</v>
      </c>
      <c r="F91" s="44">
        <f>дод3!F92</f>
        <v>120500</v>
      </c>
      <c r="G91" s="44">
        <f>дод3!G92</f>
        <v>91300</v>
      </c>
      <c r="H91" s="44">
        <f>дод3!H92</f>
        <v>0</v>
      </c>
      <c r="I91" s="44">
        <f>дод3!I92</f>
        <v>0</v>
      </c>
      <c r="J91" s="44">
        <f>дод3!J92</f>
        <v>0</v>
      </c>
      <c r="K91" s="44">
        <f>дод3!K92</f>
        <v>0</v>
      </c>
      <c r="L91" s="44">
        <f>дод3!L92</f>
        <v>0</v>
      </c>
      <c r="M91" s="44">
        <f>дод3!M92</f>
        <v>0</v>
      </c>
      <c r="N91" s="44">
        <f>дод3!N92</f>
        <v>0</v>
      </c>
      <c r="O91" s="44">
        <f>дод3!O92</f>
        <v>0</v>
      </c>
      <c r="P91" s="177">
        <f>дод3!P92</f>
        <v>120500</v>
      </c>
    </row>
    <row r="92" spans="1:16" x14ac:dyDescent="0.2">
      <c r="A92" s="176"/>
      <c r="B92" s="34"/>
      <c r="C92" s="34"/>
      <c r="D92" s="42" t="s">
        <v>212</v>
      </c>
      <c r="E92" s="44">
        <f>дод3!E93</f>
        <v>112400</v>
      </c>
      <c r="F92" s="44">
        <f>дод3!F93</f>
        <v>112400</v>
      </c>
      <c r="G92" s="44">
        <f>дод3!G93</f>
        <v>91300</v>
      </c>
      <c r="H92" s="44">
        <f>дод3!H93</f>
        <v>0</v>
      </c>
      <c r="I92" s="44">
        <f>дод3!I93</f>
        <v>0</v>
      </c>
      <c r="J92" s="44">
        <f>дод3!J93</f>
        <v>0</v>
      </c>
      <c r="K92" s="44">
        <f>дод3!K93</f>
        <v>0</v>
      </c>
      <c r="L92" s="44">
        <f>дод3!L93</f>
        <v>0</v>
      </c>
      <c r="M92" s="44">
        <f>дод3!M93</f>
        <v>0</v>
      </c>
      <c r="N92" s="44">
        <f>дод3!N93</f>
        <v>0</v>
      </c>
      <c r="O92" s="44">
        <f>дод3!O93</f>
        <v>0</v>
      </c>
      <c r="P92" s="44">
        <f>дод3!P93</f>
        <v>112400</v>
      </c>
    </row>
    <row r="93" spans="1:16" x14ac:dyDescent="0.2">
      <c r="A93" s="176">
        <v>1412180</v>
      </c>
      <c r="B93" s="34" t="s">
        <v>447</v>
      </c>
      <c r="C93" s="34" t="s">
        <v>448</v>
      </c>
      <c r="D93" s="178" t="s">
        <v>220</v>
      </c>
      <c r="E93" s="44">
        <f>дод3!E94</f>
        <v>33524050</v>
      </c>
      <c r="F93" s="44">
        <f>дод3!F94</f>
        <v>33524050</v>
      </c>
      <c r="G93" s="44">
        <f>дод3!G94</f>
        <v>21263390</v>
      </c>
      <c r="H93" s="44">
        <f>дод3!H94</f>
        <v>3382500</v>
      </c>
      <c r="I93" s="44">
        <f>дод3!I94</f>
        <v>0</v>
      </c>
      <c r="J93" s="44">
        <f>дод3!J94</f>
        <v>2044200</v>
      </c>
      <c r="K93" s="44">
        <f>дод3!K94</f>
        <v>529100</v>
      </c>
      <c r="L93" s="44">
        <f>дод3!L94</f>
        <v>147000</v>
      </c>
      <c r="M93" s="44">
        <f>дод3!M94</f>
        <v>43600</v>
      </c>
      <c r="N93" s="44">
        <f>дод3!N94</f>
        <v>1515100</v>
      </c>
      <c r="O93" s="44">
        <f>дод3!O94</f>
        <v>1515100</v>
      </c>
      <c r="P93" s="177">
        <f>дод3!P94</f>
        <v>35568250</v>
      </c>
    </row>
    <row r="94" spans="1:16" ht="22.5" hidden="1" customHeight="1" x14ac:dyDescent="0.2">
      <c r="A94" s="176"/>
      <c r="B94" s="34"/>
      <c r="C94" s="34"/>
      <c r="D94" s="42" t="s">
        <v>355</v>
      </c>
      <c r="E94" s="44">
        <f>дод3!E95</f>
        <v>0</v>
      </c>
      <c r="F94" s="44">
        <v>1</v>
      </c>
      <c r="G94" s="44">
        <v>1</v>
      </c>
      <c r="H94" s="44">
        <v>2</v>
      </c>
      <c r="I94" s="44">
        <v>3</v>
      </c>
      <c r="J94" s="44">
        <v>3</v>
      </c>
      <c r="K94" s="44">
        <v>4</v>
      </c>
      <c r="L94" s="44">
        <v>5</v>
      </c>
      <c r="M94" s="44">
        <v>6</v>
      </c>
      <c r="N94" s="44">
        <v>7</v>
      </c>
      <c r="O94" s="44">
        <v>8</v>
      </c>
      <c r="P94" s="177">
        <v>10</v>
      </c>
    </row>
    <row r="95" spans="1:16" x14ac:dyDescent="0.2">
      <c r="A95" s="176"/>
      <c r="B95" s="34"/>
      <c r="C95" s="34"/>
      <c r="D95" s="42" t="s">
        <v>212</v>
      </c>
      <c r="E95" s="44">
        <f>дод3!E96</f>
        <v>26125700</v>
      </c>
      <c r="F95" s="44">
        <f>дод3!F96</f>
        <v>26125700</v>
      </c>
      <c r="G95" s="44">
        <f>дод3!G96</f>
        <v>21240000</v>
      </c>
      <c r="H95" s="44">
        <f>дод3!H96</f>
        <v>0</v>
      </c>
      <c r="I95" s="44">
        <f>дод3!I96</f>
        <v>0</v>
      </c>
      <c r="J95" s="44">
        <f>дод3!J96</f>
        <v>0</v>
      </c>
      <c r="K95" s="44">
        <f>дод3!K96</f>
        <v>0</v>
      </c>
      <c r="L95" s="44">
        <f>дод3!L96</f>
        <v>0</v>
      </c>
      <c r="M95" s="44">
        <f>дод3!M96</f>
        <v>0</v>
      </c>
      <c r="N95" s="44">
        <f>дод3!N96</f>
        <v>0</v>
      </c>
      <c r="O95" s="44">
        <f>дод3!O96</f>
        <v>0</v>
      </c>
      <c r="P95" s="44">
        <f>дод3!P96</f>
        <v>26125700</v>
      </c>
    </row>
    <row r="96" spans="1:16" ht="14.25" customHeight="1" x14ac:dyDescent="0.2">
      <c r="A96" s="176">
        <v>1412220</v>
      </c>
      <c r="B96" s="34" t="s">
        <v>450</v>
      </c>
      <c r="C96" s="34" t="s">
        <v>451</v>
      </c>
      <c r="D96" s="178" t="s">
        <v>221</v>
      </c>
      <c r="E96" s="44">
        <f>дод3!E97</f>
        <v>6839240</v>
      </c>
      <c r="F96" s="44">
        <f>дод3!F97</f>
        <v>6839240</v>
      </c>
      <c r="G96" s="44">
        <f>дод3!G97</f>
        <v>1527090</v>
      </c>
      <c r="H96" s="44">
        <f>дод3!H97</f>
        <v>219200</v>
      </c>
      <c r="I96" s="44">
        <f>дод3!I97</f>
        <v>0</v>
      </c>
      <c r="J96" s="44">
        <f>дод3!J97</f>
        <v>12100</v>
      </c>
      <c r="K96" s="44">
        <f>дод3!K97</f>
        <v>12100</v>
      </c>
      <c r="L96" s="44">
        <f>дод3!L97</f>
        <v>6800</v>
      </c>
      <c r="M96" s="44">
        <f>дод3!M97</f>
        <v>1700</v>
      </c>
      <c r="N96" s="44">
        <f>дод3!N97</f>
        <v>0</v>
      </c>
      <c r="O96" s="44">
        <f>дод3!O97</f>
        <v>0</v>
      </c>
      <c r="P96" s="177">
        <f>дод3!P97</f>
        <v>6851340</v>
      </c>
    </row>
    <row r="97" spans="1:16" ht="12.75" hidden="1" customHeight="1" x14ac:dyDescent="0.2">
      <c r="A97" s="176">
        <v>1412810</v>
      </c>
      <c r="B97" s="34" t="s">
        <v>450</v>
      </c>
      <c r="C97" s="34"/>
      <c r="D97" s="180" t="s">
        <v>222</v>
      </c>
      <c r="E97" s="44">
        <f>дод3!E98</f>
        <v>0</v>
      </c>
      <c r="F97" s="62"/>
      <c r="G97" s="62"/>
      <c r="H97" s="62"/>
      <c r="I97" s="62"/>
      <c r="J97" s="62"/>
      <c r="K97" s="62"/>
      <c r="L97" s="62"/>
      <c r="M97" s="62"/>
      <c r="N97" s="62"/>
      <c r="O97" s="62"/>
      <c r="P97" s="55"/>
    </row>
    <row r="98" spans="1:16" ht="12.75" hidden="1" customHeight="1" x14ac:dyDescent="0.2">
      <c r="A98" s="176">
        <v>1412820</v>
      </c>
      <c r="B98" s="34" t="s">
        <v>450</v>
      </c>
      <c r="C98" s="34"/>
      <c r="D98" s="180" t="s">
        <v>223</v>
      </c>
      <c r="E98" s="44">
        <f>дод3!E99</f>
        <v>1852200</v>
      </c>
      <c r="F98" s="62"/>
      <c r="G98" s="62"/>
      <c r="H98" s="62"/>
      <c r="I98" s="62"/>
      <c r="J98" s="62"/>
      <c r="K98" s="62"/>
      <c r="L98" s="62"/>
      <c r="M98" s="62"/>
      <c r="N98" s="62"/>
      <c r="O98" s="62"/>
      <c r="P98" s="55"/>
    </row>
    <row r="99" spans="1:16" ht="12.75" hidden="1" customHeight="1" x14ac:dyDescent="0.2">
      <c r="A99" s="176">
        <v>1412830</v>
      </c>
      <c r="B99" s="34" t="s">
        <v>450</v>
      </c>
      <c r="C99" s="34"/>
      <c r="D99" s="180" t="s">
        <v>224</v>
      </c>
      <c r="E99" s="44">
        <f>дод3!E100</f>
        <v>199000</v>
      </c>
      <c r="F99" s="62"/>
      <c r="G99" s="62"/>
      <c r="H99" s="62"/>
      <c r="I99" s="62"/>
      <c r="J99" s="62"/>
      <c r="K99" s="62"/>
      <c r="L99" s="62"/>
      <c r="M99" s="62"/>
      <c r="N99" s="62"/>
      <c r="O99" s="62"/>
      <c r="P99" s="55"/>
    </row>
    <row r="100" spans="1:16" ht="12.75" hidden="1" customHeight="1" x14ac:dyDescent="0.2">
      <c r="A100" s="176">
        <v>1412840</v>
      </c>
      <c r="B100" s="34" t="s">
        <v>450</v>
      </c>
      <c r="C100" s="34"/>
      <c r="D100" s="180" t="s">
        <v>225</v>
      </c>
      <c r="E100" s="44">
        <f>дод3!E101</f>
        <v>105000</v>
      </c>
      <c r="F100" s="62"/>
      <c r="G100" s="62"/>
      <c r="H100" s="62"/>
      <c r="I100" s="62"/>
      <c r="J100" s="62"/>
      <c r="K100" s="62"/>
      <c r="L100" s="62"/>
      <c r="M100" s="62"/>
      <c r="N100" s="62"/>
      <c r="O100" s="62"/>
      <c r="P100" s="55"/>
    </row>
    <row r="101" spans="1:16" ht="12.75" hidden="1" customHeight="1" x14ac:dyDescent="0.2">
      <c r="A101" s="176">
        <v>1412850</v>
      </c>
      <c r="B101" s="34" t="s">
        <v>450</v>
      </c>
      <c r="C101" s="34"/>
      <c r="D101" s="165" t="s">
        <v>226</v>
      </c>
      <c r="E101" s="44">
        <f>дод3!E102</f>
        <v>258822423</v>
      </c>
      <c r="F101" s="62"/>
      <c r="G101" s="62"/>
      <c r="H101" s="62"/>
      <c r="I101" s="62"/>
      <c r="J101" s="62"/>
      <c r="K101" s="62"/>
      <c r="L101" s="62"/>
      <c r="M101" s="62"/>
      <c r="N101" s="62"/>
      <c r="O101" s="62"/>
      <c r="P101" s="55"/>
    </row>
    <row r="102" spans="1:16" ht="12.75" hidden="1" customHeight="1" x14ac:dyDescent="0.2">
      <c r="A102" s="176">
        <v>1412860</v>
      </c>
      <c r="B102" s="34" t="s">
        <v>450</v>
      </c>
      <c r="C102" s="34"/>
      <c r="D102" s="189" t="s">
        <v>227</v>
      </c>
      <c r="E102" s="44">
        <f>дод3!E103</f>
        <v>9192200</v>
      </c>
      <c r="F102" s="62"/>
      <c r="G102" s="62"/>
      <c r="H102" s="62"/>
      <c r="I102" s="62"/>
      <c r="J102" s="62"/>
      <c r="K102" s="62"/>
      <c r="L102" s="62"/>
      <c r="M102" s="62"/>
      <c r="N102" s="62"/>
      <c r="O102" s="62"/>
      <c r="P102" s="55"/>
    </row>
    <row r="103" spans="1:16" ht="12.75" hidden="1" customHeight="1" x14ac:dyDescent="0.2">
      <c r="A103" s="176">
        <v>1412200</v>
      </c>
      <c r="B103" s="34" t="s">
        <v>453</v>
      </c>
      <c r="C103" s="34"/>
      <c r="D103" s="171" t="s">
        <v>228</v>
      </c>
      <c r="E103" s="44">
        <f>дод3!E104</f>
        <v>751691</v>
      </c>
      <c r="F103" s="26">
        <f>дод3!F98</f>
        <v>0</v>
      </c>
      <c r="G103" s="26">
        <f>дод3!G98</f>
        <v>0</v>
      </c>
      <c r="H103" s="26">
        <f>дод3!H98</f>
        <v>0</v>
      </c>
      <c r="I103" s="26">
        <f>дод3!I98</f>
        <v>0</v>
      </c>
      <c r="J103" s="26">
        <f>дод3!J98</f>
        <v>0</v>
      </c>
      <c r="K103" s="26">
        <f>дод3!K98</f>
        <v>0</v>
      </c>
      <c r="L103" s="26">
        <f>дод3!L98</f>
        <v>0</v>
      </c>
      <c r="M103" s="26">
        <f>дод3!M98</f>
        <v>0</v>
      </c>
      <c r="N103" s="26">
        <f>дод3!N98</f>
        <v>0</v>
      </c>
      <c r="O103" s="26">
        <f>дод3!O98</f>
        <v>0</v>
      </c>
      <c r="P103" s="25">
        <f>дод3!P98</f>
        <v>0</v>
      </c>
    </row>
    <row r="104" spans="1:16" ht="12.75" customHeight="1" x14ac:dyDescent="0.2">
      <c r="A104" s="176"/>
      <c r="B104" s="34"/>
      <c r="C104" s="34"/>
      <c r="D104" s="42" t="s">
        <v>212</v>
      </c>
      <c r="E104" s="44">
        <f>дод3!E99</f>
        <v>1852200</v>
      </c>
      <c r="F104" s="44">
        <f>дод3!F99</f>
        <v>1852200</v>
      </c>
      <c r="G104" s="44">
        <f>дод3!G99</f>
        <v>1516400</v>
      </c>
      <c r="H104" s="44">
        <f>дод3!H99</f>
        <v>0</v>
      </c>
      <c r="I104" s="44">
        <f>дод3!I99</f>
        <v>0</v>
      </c>
      <c r="J104" s="44">
        <f>дод3!J99</f>
        <v>0</v>
      </c>
      <c r="K104" s="44">
        <f>дод3!K99</f>
        <v>0</v>
      </c>
      <c r="L104" s="44">
        <f>дод3!L99</f>
        <v>0</v>
      </c>
      <c r="M104" s="44">
        <f>дод3!M99</f>
        <v>0</v>
      </c>
      <c r="N104" s="44">
        <f>дод3!N99</f>
        <v>0</v>
      </c>
      <c r="O104" s="44">
        <f>дод3!O99</f>
        <v>0</v>
      </c>
      <c r="P104" s="44">
        <f>дод3!P99</f>
        <v>1852200</v>
      </c>
    </row>
    <row r="105" spans="1:16" ht="12.75" customHeight="1" x14ac:dyDescent="0.2">
      <c r="A105" s="176">
        <v>1412211</v>
      </c>
      <c r="B105" s="34" t="s">
        <v>455</v>
      </c>
      <c r="C105" s="34" t="s">
        <v>445</v>
      </c>
      <c r="D105" s="171" t="s">
        <v>229</v>
      </c>
      <c r="E105" s="26">
        <f>дод3!E100</f>
        <v>199000</v>
      </c>
      <c r="F105" s="26">
        <f>дод3!F100</f>
        <v>199000</v>
      </c>
      <c r="G105" s="26">
        <f>дод3!G100</f>
        <v>0</v>
      </c>
      <c r="H105" s="26">
        <f>дод3!H100</f>
        <v>0</v>
      </c>
      <c r="I105" s="26">
        <f>дод3!I100</f>
        <v>0</v>
      </c>
      <c r="J105" s="26">
        <f>дод3!J100</f>
        <v>0</v>
      </c>
      <c r="K105" s="26">
        <f>дод3!K100</f>
        <v>0</v>
      </c>
      <c r="L105" s="26">
        <f>дод3!L100</f>
        <v>0</v>
      </c>
      <c r="M105" s="26">
        <f>дод3!M100</f>
        <v>0</v>
      </c>
      <c r="N105" s="26">
        <f>дод3!N100</f>
        <v>0</v>
      </c>
      <c r="O105" s="26">
        <f>дод3!O100</f>
        <v>0</v>
      </c>
      <c r="P105" s="25">
        <f>дод3!P100</f>
        <v>199000</v>
      </c>
    </row>
    <row r="106" spans="1:16" ht="22.5" hidden="1" customHeight="1" x14ac:dyDescent="0.2">
      <c r="A106" s="176">
        <v>1420000</v>
      </c>
      <c r="B106" s="157"/>
      <c r="C106" s="34"/>
      <c r="D106" s="190" t="s">
        <v>230</v>
      </c>
      <c r="E106" s="25">
        <v>0</v>
      </c>
      <c r="F106" s="25">
        <v>0</v>
      </c>
      <c r="G106" s="25">
        <v>0</v>
      </c>
      <c r="H106" s="25">
        <v>0</v>
      </c>
      <c r="I106" s="25">
        <v>0</v>
      </c>
      <c r="J106" s="25">
        <v>0</v>
      </c>
      <c r="K106" s="25">
        <v>0</v>
      </c>
      <c r="L106" s="25">
        <v>0</v>
      </c>
      <c r="M106" s="25">
        <v>0</v>
      </c>
      <c r="N106" s="25">
        <v>0</v>
      </c>
      <c r="O106" s="25">
        <v>0</v>
      </c>
      <c r="P106" s="191">
        <v>0</v>
      </c>
    </row>
    <row r="107" spans="1:16" ht="12.75" hidden="1" customHeight="1" x14ac:dyDescent="0.2">
      <c r="A107" s="176"/>
      <c r="B107" s="157"/>
      <c r="C107" s="34"/>
      <c r="D107" s="165"/>
      <c r="E107" s="26"/>
      <c r="F107" s="26"/>
      <c r="G107" s="26"/>
      <c r="H107" s="26"/>
      <c r="I107" s="26"/>
      <c r="J107" s="25"/>
      <c r="K107" s="26"/>
      <c r="L107" s="26"/>
      <c r="M107" s="26"/>
      <c r="N107" s="26"/>
      <c r="O107" s="26"/>
      <c r="P107" s="191"/>
    </row>
    <row r="108" spans="1:16" ht="12.75" hidden="1" customHeight="1" x14ac:dyDescent="0.2">
      <c r="A108" s="176"/>
      <c r="B108" s="157"/>
      <c r="C108" s="34"/>
      <c r="D108" s="178"/>
      <c r="E108" s="26"/>
      <c r="F108" s="26"/>
      <c r="G108" s="26"/>
      <c r="H108" s="26"/>
      <c r="I108" s="26"/>
      <c r="J108" s="25"/>
      <c r="K108" s="26"/>
      <c r="L108" s="26"/>
      <c r="M108" s="26"/>
      <c r="N108" s="30"/>
      <c r="O108" s="30"/>
      <c r="P108" s="191"/>
    </row>
    <row r="109" spans="1:16" ht="12.75" hidden="1" customHeight="1" x14ac:dyDescent="0.2">
      <c r="A109" s="176"/>
      <c r="B109" s="157"/>
      <c r="C109" s="34"/>
      <c r="D109" s="178"/>
      <c r="E109" s="26"/>
      <c r="F109" s="26"/>
      <c r="G109" s="26"/>
      <c r="H109" s="26"/>
      <c r="I109" s="26"/>
      <c r="J109" s="25"/>
      <c r="K109" s="26"/>
      <c r="L109" s="26"/>
      <c r="M109" s="26"/>
      <c r="N109" s="30"/>
      <c r="O109" s="30"/>
      <c r="P109" s="191"/>
    </row>
    <row r="110" spans="1:16" ht="12.75" hidden="1" customHeight="1" x14ac:dyDescent="0.2">
      <c r="A110" s="176"/>
      <c r="B110" s="157"/>
      <c r="C110" s="34"/>
      <c r="D110" s="171"/>
      <c r="E110" s="26"/>
      <c r="F110" s="26"/>
      <c r="G110" s="26"/>
      <c r="H110" s="26"/>
      <c r="I110" s="26"/>
      <c r="J110" s="25"/>
      <c r="K110" s="30"/>
      <c r="L110" s="30"/>
      <c r="M110" s="30"/>
      <c r="N110" s="30"/>
      <c r="O110" s="30"/>
      <c r="P110" s="191"/>
    </row>
    <row r="111" spans="1:16" ht="12.75" hidden="1" customHeight="1" x14ac:dyDescent="0.2">
      <c r="A111" s="176">
        <v>1430000</v>
      </c>
      <c r="B111" s="157"/>
      <c r="C111" s="34"/>
      <c r="D111" s="190" t="s">
        <v>231</v>
      </c>
      <c r="E111" s="25">
        <v>0</v>
      </c>
      <c r="F111" s="25">
        <v>0</v>
      </c>
      <c r="G111" s="25">
        <v>0</v>
      </c>
      <c r="H111" s="25">
        <v>0</v>
      </c>
      <c r="I111" s="25">
        <v>0</v>
      </c>
      <c r="J111" s="25">
        <v>0</v>
      </c>
      <c r="K111" s="25">
        <v>0</v>
      </c>
      <c r="L111" s="25">
        <v>0</v>
      </c>
      <c r="M111" s="25">
        <v>0</v>
      </c>
      <c r="N111" s="25">
        <v>0</v>
      </c>
      <c r="O111" s="25">
        <v>0</v>
      </c>
      <c r="P111" s="191">
        <v>0</v>
      </c>
    </row>
    <row r="112" spans="1:16" ht="12.75" hidden="1" customHeight="1" x14ac:dyDescent="0.2">
      <c r="A112" s="176"/>
      <c r="B112" s="157"/>
      <c r="C112" s="34"/>
      <c r="D112" s="189"/>
      <c r="E112" s="26"/>
      <c r="F112" s="26"/>
      <c r="G112" s="26"/>
      <c r="H112" s="26"/>
      <c r="I112" s="26"/>
      <c r="J112" s="25"/>
      <c r="K112" s="26"/>
      <c r="L112" s="26"/>
      <c r="M112" s="26"/>
      <c r="N112" s="30"/>
      <c r="O112" s="30"/>
      <c r="P112" s="191"/>
    </row>
    <row r="113" spans="1:16" ht="22.5" hidden="1" customHeight="1" x14ac:dyDescent="0.2">
      <c r="A113" s="176">
        <v>1440000</v>
      </c>
      <c r="B113" s="157"/>
      <c r="C113" s="34"/>
      <c r="D113" s="190" t="s">
        <v>232</v>
      </c>
      <c r="E113" s="25">
        <v>0</v>
      </c>
      <c r="F113" s="25">
        <v>0</v>
      </c>
      <c r="G113" s="25">
        <v>0</v>
      </c>
      <c r="H113" s="25">
        <v>0</v>
      </c>
      <c r="I113" s="25">
        <v>0</v>
      </c>
      <c r="J113" s="25">
        <v>0</v>
      </c>
      <c r="K113" s="25">
        <v>0</v>
      </c>
      <c r="L113" s="25">
        <v>0</v>
      </c>
      <c r="M113" s="25">
        <v>0</v>
      </c>
      <c r="N113" s="25">
        <v>0</v>
      </c>
      <c r="O113" s="25">
        <v>0</v>
      </c>
      <c r="P113" s="191">
        <v>0</v>
      </c>
    </row>
    <row r="114" spans="1:16" ht="12.75" hidden="1" customHeight="1" x14ac:dyDescent="0.2">
      <c r="A114" s="176"/>
      <c r="B114" s="157"/>
      <c r="C114" s="34"/>
      <c r="D114" s="189"/>
      <c r="E114" s="26"/>
      <c r="F114" s="26"/>
      <c r="G114" s="26"/>
      <c r="H114" s="26"/>
      <c r="I114" s="26"/>
      <c r="J114" s="25"/>
      <c r="K114" s="26"/>
      <c r="L114" s="26"/>
      <c r="M114" s="26"/>
      <c r="N114" s="30"/>
      <c r="O114" s="30"/>
      <c r="P114" s="191"/>
    </row>
    <row r="115" spans="1:16" ht="12.75" hidden="1" customHeight="1" x14ac:dyDescent="0.2">
      <c r="A115" s="176">
        <v>1450000</v>
      </c>
      <c r="B115" s="157"/>
      <c r="C115" s="34"/>
      <c r="D115" s="190" t="s">
        <v>233</v>
      </c>
      <c r="E115" s="25">
        <v>0</v>
      </c>
      <c r="F115" s="25">
        <v>0</v>
      </c>
      <c r="G115" s="25">
        <v>0</v>
      </c>
      <c r="H115" s="25">
        <v>0</v>
      </c>
      <c r="I115" s="25">
        <v>0</v>
      </c>
      <c r="J115" s="25">
        <v>0</v>
      </c>
      <c r="K115" s="25">
        <v>0</v>
      </c>
      <c r="L115" s="25">
        <v>0</v>
      </c>
      <c r="M115" s="25">
        <v>0</v>
      </c>
      <c r="N115" s="25">
        <v>0</v>
      </c>
      <c r="O115" s="25">
        <v>0</v>
      </c>
      <c r="P115" s="191">
        <v>0</v>
      </c>
    </row>
    <row r="116" spans="1:16" ht="12.75" hidden="1" customHeight="1" x14ac:dyDescent="0.2">
      <c r="A116" s="176">
        <v>1412220</v>
      </c>
      <c r="B116" s="157"/>
      <c r="C116" s="34" t="s">
        <v>455</v>
      </c>
      <c r="D116" s="165" t="s">
        <v>229</v>
      </c>
      <c r="E116" s="26"/>
      <c r="F116" s="26"/>
      <c r="G116" s="26"/>
      <c r="H116" s="26"/>
      <c r="I116" s="26"/>
      <c r="J116" s="25">
        <v>0</v>
      </c>
      <c r="K116" s="30"/>
      <c r="L116" s="30"/>
      <c r="M116" s="30"/>
      <c r="N116" s="30"/>
      <c r="O116" s="30"/>
      <c r="P116" s="191">
        <v>0</v>
      </c>
    </row>
    <row r="117" spans="1:16" ht="22.5" x14ac:dyDescent="0.2">
      <c r="A117" s="174">
        <v>1500000</v>
      </c>
      <c r="B117" s="153"/>
      <c r="C117" s="154"/>
      <c r="D117" s="155" t="s">
        <v>458</v>
      </c>
      <c r="E117" s="29">
        <f>дод3!E102</f>
        <v>258822423</v>
      </c>
      <c r="F117" s="29">
        <f>дод3!F102</f>
        <v>258822423</v>
      </c>
      <c r="G117" s="29">
        <f>дод3!G102</f>
        <v>12135220</v>
      </c>
      <c r="H117" s="29">
        <f>дод3!H102</f>
        <v>1111300</v>
      </c>
      <c r="I117" s="29">
        <f>дод3!I102</f>
        <v>0</v>
      </c>
      <c r="J117" s="29">
        <f>дод3!J102</f>
        <v>601500</v>
      </c>
      <c r="K117" s="29">
        <f>дод3!K102</f>
        <v>38000</v>
      </c>
      <c r="L117" s="29">
        <f>дод3!L102</f>
        <v>7000</v>
      </c>
      <c r="M117" s="29">
        <f>дод3!M102</f>
        <v>8500</v>
      </c>
      <c r="N117" s="29">
        <f>дод3!N102</f>
        <v>563500</v>
      </c>
      <c r="O117" s="29">
        <f>дод3!O102</f>
        <v>563500</v>
      </c>
      <c r="P117" s="29">
        <f>дод3!P102</f>
        <v>259423923</v>
      </c>
    </row>
    <row r="118" spans="1:16" ht="22.5" x14ac:dyDescent="0.2">
      <c r="A118" s="176">
        <v>1510000</v>
      </c>
      <c r="B118" s="157"/>
      <c r="C118" s="154"/>
      <c r="D118" s="158" t="s">
        <v>234</v>
      </c>
      <c r="E118" s="29">
        <f t="shared" ref="E118:P118" si="5">E117</f>
        <v>258822423</v>
      </c>
      <c r="F118" s="29">
        <f t="shared" si="5"/>
        <v>258822423</v>
      </c>
      <c r="G118" s="29">
        <f t="shared" si="5"/>
        <v>12135220</v>
      </c>
      <c r="H118" s="29">
        <f t="shared" si="5"/>
        <v>1111300</v>
      </c>
      <c r="I118" s="29">
        <f t="shared" si="5"/>
        <v>0</v>
      </c>
      <c r="J118" s="29">
        <f t="shared" si="5"/>
        <v>601500</v>
      </c>
      <c r="K118" s="29">
        <f t="shared" si="5"/>
        <v>38000</v>
      </c>
      <c r="L118" s="29">
        <f t="shared" si="5"/>
        <v>7000</v>
      </c>
      <c r="M118" s="29">
        <f t="shared" si="5"/>
        <v>8500</v>
      </c>
      <c r="N118" s="29">
        <f t="shared" si="5"/>
        <v>563500</v>
      </c>
      <c r="O118" s="29">
        <f t="shared" si="5"/>
        <v>563500</v>
      </c>
      <c r="P118" s="29">
        <f t="shared" si="5"/>
        <v>259423923</v>
      </c>
    </row>
    <row r="119" spans="1:16" s="21" customFormat="1" x14ac:dyDescent="0.2">
      <c r="A119" s="187">
        <v>1510180</v>
      </c>
      <c r="B119" s="159" t="s">
        <v>322</v>
      </c>
      <c r="C119" s="159" t="s">
        <v>323</v>
      </c>
      <c r="D119" s="188" t="s">
        <v>235</v>
      </c>
      <c r="E119" s="44">
        <f>дод3!E103</f>
        <v>9192200</v>
      </c>
      <c r="F119" s="44">
        <f>дод3!F103</f>
        <v>9192200</v>
      </c>
      <c r="G119" s="44">
        <f>дод3!G103</f>
        <v>7083000</v>
      </c>
      <c r="H119" s="44">
        <f>дод3!H103</f>
        <v>226800</v>
      </c>
      <c r="I119" s="44">
        <f>дод3!I103</f>
        <v>0</v>
      </c>
      <c r="J119" s="44">
        <f>дод3!J103</f>
        <v>92500</v>
      </c>
      <c r="K119" s="44">
        <f>дод3!K103</f>
        <v>0</v>
      </c>
      <c r="L119" s="44">
        <f>дод3!L103</f>
        <v>0</v>
      </c>
      <c r="M119" s="44">
        <f>дод3!M103</f>
        <v>0</v>
      </c>
      <c r="N119" s="44">
        <f>дод3!N103</f>
        <v>92500</v>
      </c>
      <c r="O119" s="44">
        <f>дод3!O103</f>
        <v>92500</v>
      </c>
      <c r="P119" s="177">
        <f>дод3!P103</f>
        <v>9284700</v>
      </c>
    </row>
    <row r="120" spans="1:16" s="21" customFormat="1" ht="22.5" x14ac:dyDescent="0.2">
      <c r="A120" s="187">
        <v>1511060</v>
      </c>
      <c r="B120" s="163" t="s">
        <v>459</v>
      </c>
      <c r="C120" s="163" t="s">
        <v>386</v>
      </c>
      <c r="D120" s="165" t="s">
        <v>236</v>
      </c>
      <c r="E120" s="44">
        <f>дод3!E104</f>
        <v>751691</v>
      </c>
      <c r="F120" s="44">
        <f>дод3!F104</f>
        <v>751691</v>
      </c>
      <c r="G120" s="44">
        <f>дод3!G104</f>
        <v>0</v>
      </c>
      <c r="H120" s="44">
        <f>дод3!H104</f>
        <v>0</v>
      </c>
      <c r="I120" s="44">
        <f>дод3!I104</f>
        <v>0</v>
      </c>
      <c r="J120" s="44">
        <f>дод3!J104</f>
        <v>0</v>
      </c>
      <c r="K120" s="44">
        <f>дод3!K104</f>
        <v>0</v>
      </c>
      <c r="L120" s="44">
        <f>дод3!L104</f>
        <v>0</v>
      </c>
      <c r="M120" s="44">
        <f>дод3!M104</f>
        <v>0</v>
      </c>
      <c r="N120" s="44">
        <f>дод3!N104</f>
        <v>0</v>
      </c>
      <c r="O120" s="44">
        <f>дод3!O104</f>
        <v>0</v>
      </c>
      <c r="P120" s="177">
        <f>дод3!P104</f>
        <v>751691</v>
      </c>
    </row>
    <row r="121" spans="1:16" s="21" customFormat="1" ht="56.25" x14ac:dyDescent="0.2">
      <c r="A121" s="187"/>
      <c r="B121" s="192"/>
      <c r="C121" s="163"/>
      <c r="D121" s="165" t="s">
        <v>461</v>
      </c>
      <c r="E121" s="44">
        <f>дод3!E105</f>
        <v>751691</v>
      </c>
      <c r="F121" s="44">
        <f>дод3!F105</f>
        <v>751691</v>
      </c>
      <c r="G121" s="44">
        <f>дод3!G105</f>
        <v>0</v>
      </c>
      <c r="H121" s="44">
        <f>дод3!H105</f>
        <v>0</v>
      </c>
      <c r="I121" s="44">
        <f>дод3!I105</f>
        <v>0</v>
      </c>
      <c r="J121" s="44">
        <f>дод3!J105</f>
        <v>0</v>
      </c>
      <c r="K121" s="44">
        <f>дод3!K105</f>
        <v>0</v>
      </c>
      <c r="L121" s="44">
        <f>дод3!L105</f>
        <v>0</v>
      </c>
      <c r="M121" s="44">
        <f>дод3!M105</f>
        <v>0</v>
      </c>
      <c r="N121" s="44">
        <f>дод3!N105</f>
        <v>0</v>
      </c>
      <c r="O121" s="44">
        <f>дод3!O105</f>
        <v>0</v>
      </c>
      <c r="P121" s="177">
        <f>дод3!P105</f>
        <v>751691</v>
      </c>
    </row>
    <row r="122" spans="1:16" s="21" customFormat="1" ht="33.75" x14ac:dyDescent="0.2">
      <c r="A122" s="187">
        <v>1513010</v>
      </c>
      <c r="B122" s="192"/>
      <c r="C122" s="163"/>
      <c r="D122" s="165" t="s">
        <v>237</v>
      </c>
      <c r="E122" s="44">
        <f t="shared" ref="E122:P122" si="6">E123+E125+E127+E129+E131+E133</f>
        <v>98450400</v>
      </c>
      <c r="F122" s="44">
        <f t="shared" si="6"/>
        <v>98450400</v>
      </c>
      <c r="G122" s="44">
        <f t="shared" si="6"/>
        <v>0</v>
      </c>
      <c r="H122" s="44">
        <f t="shared" si="6"/>
        <v>0</v>
      </c>
      <c r="I122" s="44">
        <f t="shared" si="6"/>
        <v>0</v>
      </c>
      <c r="J122" s="44">
        <f t="shared" si="6"/>
        <v>0</v>
      </c>
      <c r="K122" s="44">
        <f t="shared" si="6"/>
        <v>0</v>
      </c>
      <c r="L122" s="44">
        <f t="shared" si="6"/>
        <v>0</v>
      </c>
      <c r="M122" s="44">
        <f t="shared" si="6"/>
        <v>0</v>
      </c>
      <c r="N122" s="44">
        <f t="shared" si="6"/>
        <v>0</v>
      </c>
      <c r="O122" s="44">
        <f t="shared" si="6"/>
        <v>0</v>
      </c>
      <c r="P122" s="177">
        <f t="shared" si="6"/>
        <v>98450400</v>
      </c>
    </row>
    <row r="123" spans="1:16" s="21" customFormat="1" ht="69" customHeight="1" x14ac:dyDescent="0.2">
      <c r="A123" s="187">
        <v>1513011</v>
      </c>
      <c r="B123" s="192" t="s">
        <v>462</v>
      </c>
      <c r="C123" s="193" t="s">
        <v>333</v>
      </c>
      <c r="D123" s="194" t="s">
        <v>238</v>
      </c>
      <c r="E123" s="44">
        <f>дод3!E106</f>
        <v>23500000</v>
      </c>
      <c r="F123" s="44">
        <f>дод3!F106</f>
        <v>23500000</v>
      </c>
      <c r="G123" s="44">
        <f>дод3!G106</f>
        <v>0</v>
      </c>
      <c r="H123" s="44">
        <f>дод3!H106</f>
        <v>0</v>
      </c>
      <c r="I123" s="44">
        <f>дод3!I106</f>
        <v>0</v>
      </c>
      <c r="J123" s="44">
        <f>дод3!J106</f>
        <v>0</v>
      </c>
      <c r="K123" s="44">
        <f>дод3!K106</f>
        <v>0</v>
      </c>
      <c r="L123" s="44">
        <f>дод3!L106</f>
        <v>0</v>
      </c>
      <c r="M123" s="44">
        <f>дод3!M106</f>
        <v>0</v>
      </c>
      <c r="N123" s="44">
        <f>дод3!N106</f>
        <v>0</v>
      </c>
      <c r="O123" s="44">
        <f>дод3!O106</f>
        <v>0</v>
      </c>
      <c r="P123" s="177">
        <f>дод3!P106</f>
        <v>23500000</v>
      </c>
    </row>
    <row r="124" spans="1:16" s="21" customFormat="1" ht="45" x14ac:dyDescent="0.2">
      <c r="A124" s="187"/>
      <c r="B124" s="192"/>
      <c r="C124" s="193"/>
      <c r="D124" s="165" t="s">
        <v>0</v>
      </c>
      <c r="E124" s="44">
        <f t="shared" ref="E124:P124" si="7">E123</f>
        <v>23500000</v>
      </c>
      <c r="F124" s="44">
        <f t="shared" si="7"/>
        <v>23500000</v>
      </c>
      <c r="G124" s="44">
        <f t="shared" si="7"/>
        <v>0</v>
      </c>
      <c r="H124" s="44">
        <f t="shared" si="7"/>
        <v>0</v>
      </c>
      <c r="I124" s="44">
        <f t="shared" si="7"/>
        <v>0</v>
      </c>
      <c r="J124" s="44">
        <f t="shared" si="7"/>
        <v>0</v>
      </c>
      <c r="K124" s="44">
        <f t="shared" si="7"/>
        <v>0</v>
      </c>
      <c r="L124" s="44">
        <f t="shared" si="7"/>
        <v>0</v>
      </c>
      <c r="M124" s="44">
        <f t="shared" si="7"/>
        <v>0</v>
      </c>
      <c r="N124" s="44">
        <f t="shared" si="7"/>
        <v>0</v>
      </c>
      <c r="O124" s="44">
        <f t="shared" si="7"/>
        <v>0</v>
      </c>
      <c r="P124" s="177">
        <f t="shared" si="7"/>
        <v>23500000</v>
      </c>
    </row>
    <row r="125" spans="1:16" s="21" customFormat="1" ht="177.75" customHeight="1" x14ac:dyDescent="0.2">
      <c r="A125" s="187">
        <v>1513012</v>
      </c>
      <c r="B125" s="192" t="s">
        <v>7</v>
      </c>
      <c r="C125" s="193" t="s">
        <v>333</v>
      </c>
      <c r="D125" s="171" t="s">
        <v>9</v>
      </c>
      <c r="E125" s="44">
        <f>дод3!E112</f>
        <v>5900000</v>
      </c>
      <c r="F125" s="44">
        <f>дод3!F112</f>
        <v>5900000</v>
      </c>
      <c r="G125" s="44">
        <f>дод3!G112</f>
        <v>0</v>
      </c>
      <c r="H125" s="44">
        <f>дод3!H112</f>
        <v>0</v>
      </c>
      <c r="I125" s="44">
        <f>дод3!I112</f>
        <v>0</v>
      </c>
      <c r="J125" s="44">
        <f>дод3!J112</f>
        <v>0</v>
      </c>
      <c r="K125" s="44">
        <f>дод3!K112</f>
        <v>0</v>
      </c>
      <c r="L125" s="44">
        <f>дод3!L112</f>
        <v>0</v>
      </c>
      <c r="M125" s="44">
        <f>дод3!M112</f>
        <v>0</v>
      </c>
      <c r="N125" s="44">
        <f>дод3!N112</f>
        <v>0</v>
      </c>
      <c r="O125" s="44">
        <f>дод3!O112</f>
        <v>0</v>
      </c>
      <c r="P125" s="177">
        <f>дод3!P112</f>
        <v>5900000</v>
      </c>
    </row>
    <row r="126" spans="1:16" s="21" customFormat="1" ht="45" x14ac:dyDescent="0.2">
      <c r="A126" s="187"/>
      <c r="B126" s="192"/>
      <c r="C126" s="193"/>
      <c r="D126" s="165" t="s">
        <v>0</v>
      </c>
      <c r="E126" s="44">
        <f t="shared" ref="E126:P126" si="8">E125</f>
        <v>5900000</v>
      </c>
      <c r="F126" s="44">
        <f t="shared" si="8"/>
        <v>5900000</v>
      </c>
      <c r="G126" s="44">
        <f t="shared" si="8"/>
        <v>0</v>
      </c>
      <c r="H126" s="44">
        <f t="shared" si="8"/>
        <v>0</v>
      </c>
      <c r="I126" s="44">
        <f t="shared" si="8"/>
        <v>0</v>
      </c>
      <c r="J126" s="44">
        <f t="shared" si="8"/>
        <v>0</v>
      </c>
      <c r="K126" s="44">
        <f t="shared" si="8"/>
        <v>0</v>
      </c>
      <c r="L126" s="44">
        <f t="shared" si="8"/>
        <v>0</v>
      </c>
      <c r="M126" s="44">
        <f t="shared" si="8"/>
        <v>0</v>
      </c>
      <c r="N126" s="44">
        <f t="shared" si="8"/>
        <v>0</v>
      </c>
      <c r="O126" s="44">
        <f t="shared" si="8"/>
        <v>0</v>
      </c>
      <c r="P126" s="177">
        <f t="shared" si="8"/>
        <v>5900000</v>
      </c>
    </row>
    <row r="127" spans="1:16" s="21" customFormat="1" ht="33.75" x14ac:dyDescent="0.2">
      <c r="A127" s="187">
        <v>1513013</v>
      </c>
      <c r="B127" s="192" t="s">
        <v>12</v>
      </c>
      <c r="C127" s="193" t="s">
        <v>13</v>
      </c>
      <c r="D127" s="171" t="s">
        <v>239</v>
      </c>
      <c r="E127" s="44">
        <f>дод3!E116</f>
        <v>5650000</v>
      </c>
      <c r="F127" s="44">
        <f>дод3!F116</f>
        <v>5650000</v>
      </c>
      <c r="G127" s="44">
        <f>дод3!G116</f>
        <v>0</v>
      </c>
      <c r="H127" s="44">
        <f>дод3!H116</f>
        <v>0</v>
      </c>
      <c r="I127" s="44">
        <f>дод3!I116</f>
        <v>0</v>
      </c>
      <c r="J127" s="44">
        <f>дод3!J116</f>
        <v>0</v>
      </c>
      <c r="K127" s="44">
        <f>дод3!K116</f>
        <v>0</v>
      </c>
      <c r="L127" s="44">
        <f>дод3!L116</f>
        <v>0</v>
      </c>
      <c r="M127" s="44">
        <f>дод3!M116</f>
        <v>0</v>
      </c>
      <c r="N127" s="44">
        <f>дод3!N116</f>
        <v>0</v>
      </c>
      <c r="O127" s="44">
        <f>дод3!O116</f>
        <v>0</v>
      </c>
      <c r="P127" s="177">
        <f>дод3!P116</f>
        <v>5650000</v>
      </c>
    </row>
    <row r="128" spans="1:16" s="21" customFormat="1" ht="45" x14ac:dyDescent="0.2">
      <c r="A128" s="187"/>
      <c r="B128" s="192"/>
      <c r="C128" s="193"/>
      <c r="D128" s="165" t="s">
        <v>0</v>
      </c>
      <c r="E128" s="44">
        <f t="shared" ref="E128:P128" si="9">E127</f>
        <v>5650000</v>
      </c>
      <c r="F128" s="44">
        <f t="shared" si="9"/>
        <v>5650000</v>
      </c>
      <c r="G128" s="44">
        <f t="shared" si="9"/>
        <v>0</v>
      </c>
      <c r="H128" s="44">
        <f t="shared" si="9"/>
        <v>0</v>
      </c>
      <c r="I128" s="44">
        <f t="shared" si="9"/>
        <v>0</v>
      </c>
      <c r="J128" s="44">
        <f t="shared" si="9"/>
        <v>0</v>
      </c>
      <c r="K128" s="44">
        <f t="shared" si="9"/>
        <v>0</v>
      </c>
      <c r="L128" s="44">
        <f t="shared" si="9"/>
        <v>0</v>
      </c>
      <c r="M128" s="44">
        <f t="shared" si="9"/>
        <v>0</v>
      </c>
      <c r="N128" s="44">
        <f t="shared" si="9"/>
        <v>0</v>
      </c>
      <c r="O128" s="44">
        <f t="shared" si="9"/>
        <v>0</v>
      </c>
      <c r="P128" s="177">
        <f t="shared" si="9"/>
        <v>5650000</v>
      </c>
    </row>
    <row r="129" spans="1:16" s="21" customFormat="1" ht="60.75" customHeight="1" x14ac:dyDescent="0.2">
      <c r="A129" s="187">
        <v>1513014</v>
      </c>
      <c r="B129" s="192" t="s">
        <v>20</v>
      </c>
      <c r="C129" s="193" t="s">
        <v>13</v>
      </c>
      <c r="D129" s="171" t="s">
        <v>240</v>
      </c>
      <c r="E129" s="44">
        <f>дод3!E122</f>
        <v>1000</v>
      </c>
      <c r="F129" s="44">
        <f>дод3!F122</f>
        <v>1000</v>
      </c>
      <c r="G129" s="44">
        <f>дод3!G122</f>
        <v>0</v>
      </c>
      <c r="H129" s="44">
        <f>дод3!H122</f>
        <v>0</v>
      </c>
      <c r="I129" s="44">
        <f>дод3!I122</f>
        <v>0</v>
      </c>
      <c r="J129" s="44">
        <f>дод3!J122</f>
        <v>0</v>
      </c>
      <c r="K129" s="44">
        <f>дод3!K122</f>
        <v>0</v>
      </c>
      <c r="L129" s="44">
        <f>дод3!L122</f>
        <v>0</v>
      </c>
      <c r="M129" s="44">
        <f>дод3!M122</f>
        <v>0</v>
      </c>
      <c r="N129" s="44">
        <f>дод3!N122</f>
        <v>0</v>
      </c>
      <c r="O129" s="44">
        <f>дод3!O122</f>
        <v>0</v>
      </c>
      <c r="P129" s="177">
        <f>дод3!P122</f>
        <v>1000</v>
      </c>
    </row>
    <row r="130" spans="1:16" s="21" customFormat="1" ht="33.75" customHeight="1" x14ac:dyDescent="0.2">
      <c r="A130" s="187"/>
      <c r="B130" s="192"/>
      <c r="C130" s="193"/>
      <c r="D130" s="165" t="s">
        <v>22</v>
      </c>
      <c r="E130" s="44">
        <f t="shared" ref="E130:P130" si="10">E129</f>
        <v>1000</v>
      </c>
      <c r="F130" s="44">
        <f t="shared" si="10"/>
        <v>1000</v>
      </c>
      <c r="G130" s="44">
        <f t="shared" si="10"/>
        <v>0</v>
      </c>
      <c r="H130" s="44">
        <f t="shared" si="10"/>
        <v>0</v>
      </c>
      <c r="I130" s="44">
        <f t="shared" si="10"/>
        <v>0</v>
      </c>
      <c r="J130" s="44">
        <f t="shared" si="10"/>
        <v>0</v>
      </c>
      <c r="K130" s="44">
        <f t="shared" si="10"/>
        <v>0</v>
      </c>
      <c r="L130" s="44">
        <f t="shared" si="10"/>
        <v>0</v>
      </c>
      <c r="M130" s="44">
        <f t="shared" si="10"/>
        <v>0</v>
      </c>
      <c r="N130" s="44">
        <f t="shared" si="10"/>
        <v>0</v>
      </c>
      <c r="O130" s="44">
        <f t="shared" si="10"/>
        <v>0</v>
      </c>
      <c r="P130" s="177">
        <f t="shared" si="10"/>
        <v>1000</v>
      </c>
    </row>
    <row r="131" spans="1:16" s="21" customFormat="1" ht="45" x14ac:dyDescent="0.2">
      <c r="A131" s="187">
        <v>1513015</v>
      </c>
      <c r="B131" s="192" t="s">
        <v>29</v>
      </c>
      <c r="C131" s="193" t="s">
        <v>13</v>
      </c>
      <c r="D131" s="165" t="s">
        <v>241</v>
      </c>
      <c r="E131" s="44">
        <f>дод3!E126</f>
        <v>3100000</v>
      </c>
      <c r="F131" s="44">
        <f>дод3!F126</f>
        <v>3100000</v>
      </c>
      <c r="G131" s="44">
        <f>дод3!G126</f>
        <v>0</v>
      </c>
      <c r="H131" s="44">
        <f>дод3!H126</f>
        <v>0</v>
      </c>
      <c r="I131" s="44">
        <f>дод3!I126</f>
        <v>0</v>
      </c>
      <c r="J131" s="44">
        <f>дод3!J126</f>
        <v>0</v>
      </c>
      <c r="K131" s="44">
        <f>дод3!K126</f>
        <v>0</v>
      </c>
      <c r="L131" s="44">
        <f>дод3!L126</f>
        <v>0</v>
      </c>
      <c r="M131" s="44">
        <f>дод3!M126</f>
        <v>0</v>
      </c>
      <c r="N131" s="44">
        <f>дод3!N126</f>
        <v>0</v>
      </c>
      <c r="O131" s="44">
        <f>дод3!O126</f>
        <v>0</v>
      </c>
      <c r="P131" s="177">
        <f>дод3!P126</f>
        <v>3100000</v>
      </c>
    </row>
    <row r="132" spans="1:16" s="21" customFormat="1" ht="45" x14ac:dyDescent="0.2">
      <c r="A132" s="187"/>
      <c r="B132" s="192"/>
      <c r="C132" s="193"/>
      <c r="D132" s="165" t="s">
        <v>0</v>
      </c>
      <c r="E132" s="44">
        <f t="shared" ref="E132:P132" si="11">E131</f>
        <v>3100000</v>
      </c>
      <c r="F132" s="44">
        <f t="shared" si="11"/>
        <v>3100000</v>
      </c>
      <c r="G132" s="44">
        <f t="shared" si="11"/>
        <v>0</v>
      </c>
      <c r="H132" s="44">
        <f t="shared" si="11"/>
        <v>0</v>
      </c>
      <c r="I132" s="44">
        <f t="shared" si="11"/>
        <v>0</v>
      </c>
      <c r="J132" s="44">
        <f t="shared" si="11"/>
        <v>0</v>
      </c>
      <c r="K132" s="44">
        <f t="shared" si="11"/>
        <v>0</v>
      </c>
      <c r="L132" s="44">
        <f t="shared" si="11"/>
        <v>0</v>
      </c>
      <c r="M132" s="44">
        <f t="shared" si="11"/>
        <v>0</v>
      </c>
      <c r="N132" s="44">
        <f t="shared" si="11"/>
        <v>0</v>
      </c>
      <c r="O132" s="44">
        <f t="shared" si="11"/>
        <v>0</v>
      </c>
      <c r="P132" s="177">
        <f t="shared" si="11"/>
        <v>3100000</v>
      </c>
    </row>
    <row r="133" spans="1:16" s="21" customFormat="1" ht="22.5" x14ac:dyDescent="0.2">
      <c r="A133" s="187">
        <v>1513016</v>
      </c>
      <c r="B133" s="192" t="s">
        <v>50</v>
      </c>
      <c r="C133" s="163" t="s">
        <v>51</v>
      </c>
      <c r="D133" s="171" t="s">
        <v>245</v>
      </c>
      <c r="E133" s="44">
        <f>дод3!E146</f>
        <v>60299400</v>
      </c>
      <c r="F133" s="44">
        <f>дод3!F146</f>
        <v>60299400</v>
      </c>
      <c r="G133" s="44">
        <f>дод3!G146</f>
        <v>0</v>
      </c>
      <c r="H133" s="44">
        <f>дод3!H146</f>
        <v>0</v>
      </c>
      <c r="I133" s="44">
        <f>дод3!I146</f>
        <v>0</v>
      </c>
      <c r="J133" s="44">
        <f>дод3!J146</f>
        <v>0</v>
      </c>
      <c r="K133" s="44">
        <f>дод3!K146</f>
        <v>0</v>
      </c>
      <c r="L133" s="44">
        <f>дод3!L146</f>
        <v>0</v>
      </c>
      <c r="M133" s="44">
        <f>дод3!M146</f>
        <v>0</v>
      </c>
      <c r="N133" s="44">
        <f>дод3!N146</f>
        <v>0</v>
      </c>
      <c r="O133" s="44">
        <f>дод3!O146</f>
        <v>0</v>
      </c>
      <c r="P133" s="177">
        <f>дод3!P146</f>
        <v>60299400</v>
      </c>
    </row>
    <row r="134" spans="1:16" s="21" customFormat="1" ht="45" x14ac:dyDescent="0.2">
      <c r="A134" s="187"/>
      <c r="B134" s="192"/>
      <c r="C134" s="163"/>
      <c r="D134" s="165" t="s">
        <v>0</v>
      </c>
      <c r="E134" s="44">
        <f t="shared" ref="E134:P134" si="12">E133</f>
        <v>60299400</v>
      </c>
      <c r="F134" s="44">
        <f t="shared" si="12"/>
        <v>60299400</v>
      </c>
      <c r="G134" s="44">
        <f t="shared" si="12"/>
        <v>0</v>
      </c>
      <c r="H134" s="44">
        <f t="shared" si="12"/>
        <v>0</v>
      </c>
      <c r="I134" s="44">
        <f t="shared" si="12"/>
        <v>0</v>
      </c>
      <c r="J134" s="44">
        <f t="shared" si="12"/>
        <v>0</v>
      </c>
      <c r="K134" s="44">
        <f t="shared" si="12"/>
        <v>0</v>
      </c>
      <c r="L134" s="44">
        <f t="shared" si="12"/>
        <v>0</v>
      </c>
      <c r="M134" s="44">
        <f t="shared" si="12"/>
        <v>0</v>
      </c>
      <c r="N134" s="44">
        <f t="shared" si="12"/>
        <v>0</v>
      </c>
      <c r="O134" s="44">
        <f t="shared" si="12"/>
        <v>0</v>
      </c>
      <c r="P134" s="177">
        <f t="shared" si="12"/>
        <v>60299400</v>
      </c>
    </row>
    <row r="135" spans="1:16" s="21" customFormat="1" ht="22.5" x14ac:dyDescent="0.2">
      <c r="A135" s="195">
        <v>1513017</v>
      </c>
      <c r="B135" s="196" t="s">
        <v>55</v>
      </c>
      <c r="C135" s="163" t="s">
        <v>51</v>
      </c>
      <c r="D135" s="64" t="s">
        <v>56</v>
      </c>
      <c r="E135" s="44">
        <f>дод3!E150</f>
        <v>0</v>
      </c>
      <c r="F135" s="44">
        <f>дод3!F150</f>
        <v>0</v>
      </c>
      <c r="G135" s="44"/>
      <c r="H135" s="44"/>
      <c r="I135" s="44"/>
      <c r="J135" s="44"/>
      <c r="K135" s="44"/>
      <c r="L135" s="44"/>
      <c r="M135" s="44"/>
      <c r="N135" s="44"/>
      <c r="O135" s="44"/>
      <c r="P135" s="177">
        <f>E135</f>
        <v>0</v>
      </c>
    </row>
    <row r="136" spans="1:16" s="21" customFormat="1" ht="45" x14ac:dyDescent="0.2">
      <c r="A136" s="195"/>
      <c r="B136" s="196"/>
      <c r="C136" s="163"/>
      <c r="D136" s="40" t="s">
        <v>0</v>
      </c>
      <c r="E136" s="44">
        <f>дод3!E151</f>
        <v>0</v>
      </c>
      <c r="F136" s="44">
        <f>дод3!F151</f>
        <v>0</v>
      </c>
      <c r="G136" s="44"/>
      <c r="H136" s="44"/>
      <c r="I136" s="44"/>
      <c r="J136" s="44"/>
      <c r="K136" s="44"/>
      <c r="L136" s="44"/>
      <c r="M136" s="44"/>
      <c r="N136" s="44"/>
      <c r="O136" s="44"/>
      <c r="P136" s="177">
        <f>P135</f>
        <v>0</v>
      </c>
    </row>
    <row r="137" spans="1:16" s="21" customFormat="1" ht="22.5" x14ac:dyDescent="0.2">
      <c r="A137" s="187">
        <v>1513020</v>
      </c>
      <c r="B137" s="192"/>
      <c r="C137" s="163"/>
      <c r="D137" s="165" t="s">
        <v>246</v>
      </c>
      <c r="E137" s="44">
        <f t="shared" ref="E137:P137" si="13">E138+E140+E142+E144+E146+E148</f>
        <v>623100</v>
      </c>
      <c r="F137" s="44">
        <f t="shared" si="13"/>
        <v>623100</v>
      </c>
      <c r="G137" s="44">
        <f t="shared" si="13"/>
        <v>0</v>
      </c>
      <c r="H137" s="44">
        <f t="shared" si="13"/>
        <v>0</v>
      </c>
      <c r="I137" s="44">
        <f t="shared" si="13"/>
        <v>0</v>
      </c>
      <c r="J137" s="44">
        <f t="shared" si="13"/>
        <v>0</v>
      </c>
      <c r="K137" s="44">
        <f t="shared" si="13"/>
        <v>0</v>
      </c>
      <c r="L137" s="44">
        <f t="shared" si="13"/>
        <v>0</v>
      </c>
      <c r="M137" s="44">
        <f t="shared" si="13"/>
        <v>0</v>
      </c>
      <c r="N137" s="44">
        <f t="shared" si="13"/>
        <v>0</v>
      </c>
      <c r="O137" s="44">
        <f t="shared" si="13"/>
        <v>0</v>
      </c>
      <c r="P137" s="177">
        <f t="shared" si="13"/>
        <v>623100</v>
      </c>
    </row>
    <row r="138" spans="1:16" s="21" customFormat="1" ht="78.75" x14ac:dyDescent="0.2">
      <c r="A138" s="187">
        <v>1513021</v>
      </c>
      <c r="B138" s="192" t="s">
        <v>1</v>
      </c>
      <c r="C138" s="193" t="s">
        <v>333</v>
      </c>
      <c r="D138" s="164" t="s">
        <v>247</v>
      </c>
      <c r="E138" s="44">
        <f>дод3!E108</f>
        <v>130711</v>
      </c>
      <c r="F138" s="44">
        <f>дод3!F108</f>
        <v>130711</v>
      </c>
      <c r="G138" s="44">
        <f>дод3!G108</f>
        <v>0</v>
      </c>
      <c r="H138" s="44">
        <f>дод3!H108</f>
        <v>0</v>
      </c>
      <c r="I138" s="44">
        <f>дод3!I108</f>
        <v>0</v>
      </c>
      <c r="J138" s="44">
        <f>дод3!J108</f>
        <v>0</v>
      </c>
      <c r="K138" s="44">
        <f>дод3!K108</f>
        <v>0</v>
      </c>
      <c r="L138" s="44">
        <f>дод3!L108</f>
        <v>0</v>
      </c>
      <c r="M138" s="44">
        <f>дод3!M108</f>
        <v>0</v>
      </c>
      <c r="N138" s="44">
        <f>дод3!N108</f>
        <v>0</v>
      </c>
      <c r="O138" s="44">
        <f>дод3!O108</f>
        <v>0</v>
      </c>
      <c r="P138" s="177">
        <f>дод3!P108</f>
        <v>130711</v>
      </c>
    </row>
    <row r="139" spans="1:16" s="21" customFormat="1" ht="24" customHeight="1" x14ac:dyDescent="0.2">
      <c r="A139" s="187"/>
      <c r="B139" s="192"/>
      <c r="C139" s="193"/>
      <c r="D139" s="165" t="s">
        <v>3</v>
      </c>
      <c r="E139" s="44">
        <f t="shared" ref="E139:P139" si="14">E138</f>
        <v>130711</v>
      </c>
      <c r="F139" s="44">
        <f t="shared" si="14"/>
        <v>130711</v>
      </c>
      <c r="G139" s="44">
        <f t="shared" si="14"/>
        <v>0</v>
      </c>
      <c r="H139" s="44">
        <f t="shared" si="14"/>
        <v>0</v>
      </c>
      <c r="I139" s="44">
        <f t="shared" si="14"/>
        <v>0</v>
      </c>
      <c r="J139" s="44">
        <f t="shared" si="14"/>
        <v>0</v>
      </c>
      <c r="K139" s="44">
        <f t="shared" si="14"/>
        <v>0</v>
      </c>
      <c r="L139" s="44">
        <f t="shared" si="14"/>
        <v>0</v>
      </c>
      <c r="M139" s="44">
        <f t="shared" si="14"/>
        <v>0</v>
      </c>
      <c r="N139" s="44">
        <f t="shared" si="14"/>
        <v>0</v>
      </c>
      <c r="O139" s="44">
        <f t="shared" si="14"/>
        <v>0</v>
      </c>
      <c r="P139" s="177">
        <f t="shared" si="14"/>
        <v>130711</v>
      </c>
    </row>
    <row r="140" spans="1:16" s="21" customFormat="1" ht="156.75" customHeight="1" x14ac:dyDescent="0.2">
      <c r="A140" s="187">
        <v>1513022</v>
      </c>
      <c r="B140" s="192" t="s">
        <v>10</v>
      </c>
      <c r="C140" s="193" t="s">
        <v>333</v>
      </c>
      <c r="D140" s="171" t="s">
        <v>11</v>
      </c>
      <c r="E140" s="44">
        <f>дод3!E114</f>
        <v>15610</v>
      </c>
      <c r="F140" s="44">
        <f>дод3!F114</f>
        <v>15610</v>
      </c>
      <c r="G140" s="44">
        <f>дод3!G114</f>
        <v>0</v>
      </c>
      <c r="H140" s="44">
        <f>дод3!H114</f>
        <v>0</v>
      </c>
      <c r="I140" s="44">
        <f>дод3!I114</f>
        <v>0</v>
      </c>
      <c r="J140" s="44">
        <f>дод3!J114</f>
        <v>0</v>
      </c>
      <c r="K140" s="44">
        <f>дод3!K114</f>
        <v>0</v>
      </c>
      <c r="L140" s="44">
        <f>дод3!L114</f>
        <v>0</v>
      </c>
      <c r="M140" s="44">
        <f>дод3!M114</f>
        <v>0</v>
      </c>
      <c r="N140" s="44">
        <f>дод3!N114</f>
        <v>0</v>
      </c>
      <c r="O140" s="44">
        <f>дод3!O114</f>
        <v>0</v>
      </c>
      <c r="P140" s="177">
        <f>дод3!P114</f>
        <v>15610</v>
      </c>
    </row>
    <row r="141" spans="1:16" s="21" customFormat="1" ht="23.25" customHeight="1" x14ac:dyDescent="0.2">
      <c r="A141" s="187"/>
      <c r="B141" s="192"/>
      <c r="C141" s="193"/>
      <c r="D141" s="165" t="s">
        <v>3</v>
      </c>
      <c r="E141" s="44">
        <f t="shared" ref="E141:P141" si="15">E140</f>
        <v>15610</v>
      </c>
      <c r="F141" s="44">
        <f t="shared" si="15"/>
        <v>15610</v>
      </c>
      <c r="G141" s="44">
        <f t="shared" si="15"/>
        <v>0</v>
      </c>
      <c r="H141" s="44">
        <f t="shared" si="15"/>
        <v>0</v>
      </c>
      <c r="I141" s="44">
        <f t="shared" si="15"/>
        <v>0</v>
      </c>
      <c r="J141" s="44">
        <f t="shared" si="15"/>
        <v>0</v>
      </c>
      <c r="K141" s="44">
        <f t="shared" si="15"/>
        <v>0</v>
      </c>
      <c r="L141" s="44">
        <f t="shared" si="15"/>
        <v>0</v>
      </c>
      <c r="M141" s="44">
        <f t="shared" si="15"/>
        <v>0</v>
      </c>
      <c r="N141" s="44">
        <f t="shared" si="15"/>
        <v>0</v>
      </c>
      <c r="O141" s="44">
        <f t="shared" si="15"/>
        <v>0</v>
      </c>
      <c r="P141" s="177">
        <f t="shared" si="15"/>
        <v>15610</v>
      </c>
    </row>
    <row r="142" spans="1:16" s="21" customFormat="1" ht="33.75" x14ac:dyDescent="0.2">
      <c r="A142" s="187">
        <v>1513023</v>
      </c>
      <c r="B142" s="192" t="s">
        <v>15</v>
      </c>
      <c r="C142" s="193" t="s">
        <v>13</v>
      </c>
      <c r="D142" s="171" t="s">
        <v>248</v>
      </c>
      <c r="E142" s="44">
        <f>дод3!E118</f>
        <v>6000</v>
      </c>
      <c r="F142" s="44">
        <f>дод3!F118</f>
        <v>6000</v>
      </c>
      <c r="G142" s="44">
        <f>дод3!G118</f>
        <v>0</v>
      </c>
      <c r="H142" s="44">
        <f>дод3!H118</f>
        <v>0</v>
      </c>
      <c r="I142" s="44">
        <f>дод3!I118</f>
        <v>0</v>
      </c>
      <c r="J142" s="44">
        <f>дод3!J118</f>
        <v>0</v>
      </c>
      <c r="K142" s="44">
        <f>дод3!K118</f>
        <v>0</v>
      </c>
      <c r="L142" s="44">
        <f>дод3!L118</f>
        <v>0</v>
      </c>
      <c r="M142" s="44">
        <f>дод3!M118</f>
        <v>0</v>
      </c>
      <c r="N142" s="44">
        <f>дод3!N118</f>
        <v>0</v>
      </c>
      <c r="O142" s="44">
        <f>дод3!O118</f>
        <v>0</v>
      </c>
      <c r="P142" s="177">
        <f>дод3!P118</f>
        <v>6000</v>
      </c>
    </row>
    <row r="143" spans="1:16" s="21" customFormat="1" ht="33.75" x14ac:dyDescent="0.2">
      <c r="A143" s="187"/>
      <c r="B143" s="192"/>
      <c r="C143" s="193"/>
      <c r="D143" s="165" t="s">
        <v>17</v>
      </c>
      <c r="E143" s="44">
        <f t="shared" ref="E143:P143" si="16">E142</f>
        <v>6000</v>
      </c>
      <c r="F143" s="44">
        <f t="shared" si="16"/>
        <v>6000</v>
      </c>
      <c r="G143" s="44">
        <f t="shared" si="16"/>
        <v>0</v>
      </c>
      <c r="H143" s="44">
        <f t="shared" si="16"/>
        <v>0</v>
      </c>
      <c r="I143" s="44">
        <f t="shared" si="16"/>
        <v>0</v>
      </c>
      <c r="J143" s="44">
        <f t="shared" si="16"/>
        <v>0</v>
      </c>
      <c r="K143" s="44">
        <f t="shared" si="16"/>
        <v>0</v>
      </c>
      <c r="L143" s="44">
        <f t="shared" si="16"/>
        <v>0</v>
      </c>
      <c r="M143" s="44">
        <f t="shared" si="16"/>
        <v>0</v>
      </c>
      <c r="N143" s="44">
        <f t="shared" si="16"/>
        <v>0</v>
      </c>
      <c r="O143" s="44">
        <f t="shared" si="16"/>
        <v>0</v>
      </c>
      <c r="P143" s="177">
        <f t="shared" si="16"/>
        <v>6000</v>
      </c>
    </row>
    <row r="144" spans="1:16" s="21" customFormat="1" ht="56.25" x14ac:dyDescent="0.2">
      <c r="A144" s="187">
        <v>1513025</v>
      </c>
      <c r="B144" s="192" t="s">
        <v>31</v>
      </c>
      <c r="C144" s="193" t="s">
        <v>13</v>
      </c>
      <c r="D144" s="165" t="s">
        <v>249</v>
      </c>
      <c r="E144" s="44">
        <f>дод3!E128</f>
        <v>23000</v>
      </c>
      <c r="F144" s="44">
        <f>дод3!F128</f>
        <v>23000</v>
      </c>
      <c r="G144" s="44">
        <f>дод3!G128</f>
        <v>0</v>
      </c>
      <c r="H144" s="44">
        <f>дод3!H128</f>
        <v>0</v>
      </c>
      <c r="I144" s="44">
        <f>дод3!I128</f>
        <v>0</v>
      </c>
      <c r="J144" s="44">
        <f>дод3!J128</f>
        <v>0</v>
      </c>
      <c r="K144" s="44">
        <f>дод3!K128</f>
        <v>0</v>
      </c>
      <c r="L144" s="44">
        <f>дод3!L128</f>
        <v>0</v>
      </c>
      <c r="M144" s="44">
        <f>дод3!M128</f>
        <v>0</v>
      </c>
      <c r="N144" s="44">
        <f>дод3!N128</f>
        <v>0</v>
      </c>
      <c r="O144" s="44">
        <f>дод3!O128</f>
        <v>0</v>
      </c>
      <c r="P144" s="177">
        <f>дод3!P128</f>
        <v>23000</v>
      </c>
    </row>
    <row r="145" spans="1:16" s="21" customFormat="1" ht="33.75" x14ac:dyDescent="0.2">
      <c r="A145" s="187"/>
      <c r="B145" s="192"/>
      <c r="C145" s="193"/>
      <c r="D145" s="165" t="s">
        <v>17</v>
      </c>
      <c r="E145" s="44">
        <f t="shared" ref="E145:P145" si="17">E144</f>
        <v>23000</v>
      </c>
      <c r="F145" s="44">
        <f t="shared" si="17"/>
        <v>23000</v>
      </c>
      <c r="G145" s="44">
        <f t="shared" si="17"/>
        <v>0</v>
      </c>
      <c r="H145" s="44">
        <f t="shared" si="17"/>
        <v>0</v>
      </c>
      <c r="I145" s="44">
        <f t="shared" si="17"/>
        <v>0</v>
      </c>
      <c r="J145" s="44">
        <f t="shared" si="17"/>
        <v>0</v>
      </c>
      <c r="K145" s="44">
        <f t="shared" si="17"/>
        <v>0</v>
      </c>
      <c r="L145" s="44">
        <f t="shared" si="17"/>
        <v>0</v>
      </c>
      <c r="M145" s="44">
        <f t="shared" si="17"/>
        <v>0</v>
      </c>
      <c r="N145" s="44">
        <f t="shared" si="17"/>
        <v>0</v>
      </c>
      <c r="O145" s="44">
        <f t="shared" si="17"/>
        <v>0</v>
      </c>
      <c r="P145" s="177">
        <f t="shared" si="17"/>
        <v>23000</v>
      </c>
    </row>
    <row r="146" spans="1:16" s="21" customFormat="1" ht="27.75" customHeight="1" x14ac:dyDescent="0.2">
      <c r="A146" s="187">
        <v>1513026</v>
      </c>
      <c r="B146" s="192" t="s">
        <v>53</v>
      </c>
      <c r="C146" s="163" t="s">
        <v>51</v>
      </c>
      <c r="D146" s="169" t="s">
        <v>250</v>
      </c>
      <c r="E146" s="44">
        <f>дод3!E148</f>
        <v>447779</v>
      </c>
      <c r="F146" s="44">
        <f>дод3!F148</f>
        <v>447779</v>
      </c>
      <c r="G146" s="44">
        <f>дод3!G148</f>
        <v>0</v>
      </c>
      <c r="H146" s="44">
        <f>дод3!H148</f>
        <v>0</v>
      </c>
      <c r="I146" s="44">
        <f>дод3!I148</f>
        <v>0</v>
      </c>
      <c r="J146" s="44">
        <f>дод3!J148</f>
        <v>0</v>
      </c>
      <c r="K146" s="44">
        <f>дод3!K148</f>
        <v>0</v>
      </c>
      <c r="L146" s="44">
        <f>дод3!L148</f>
        <v>0</v>
      </c>
      <c r="M146" s="44">
        <f>дод3!M148</f>
        <v>0</v>
      </c>
      <c r="N146" s="44">
        <f>дод3!N148</f>
        <v>0</v>
      </c>
      <c r="O146" s="44">
        <f>дод3!O148</f>
        <v>0</v>
      </c>
      <c r="P146" s="177">
        <f>дод3!P148</f>
        <v>447779</v>
      </c>
    </row>
    <row r="147" spans="1:16" s="21" customFormat="1" ht="33.75" x14ac:dyDescent="0.2">
      <c r="A147" s="187"/>
      <c r="B147" s="192"/>
      <c r="C147" s="163"/>
      <c r="D147" s="165" t="s">
        <v>17</v>
      </c>
      <c r="E147" s="44">
        <f t="shared" ref="E147:P147" si="18">E146</f>
        <v>447779</v>
      </c>
      <c r="F147" s="44">
        <f t="shared" si="18"/>
        <v>447779</v>
      </c>
      <c r="G147" s="44">
        <f t="shared" si="18"/>
        <v>0</v>
      </c>
      <c r="H147" s="44">
        <f t="shared" si="18"/>
        <v>0</v>
      </c>
      <c r="I147" s="44">
        <f t="shared" si="18"/>
        <v>0</v>
      </c>
      <c r="J147" s="44">
        <f t="shared" si="18"/>
        <v>0</v>
      </c>
      <c r="K147" s="44">
        <f t="shared" si="18"/>
        <v>0</v>
      </c>
      <c r="L147" s="44">
        <f t="shared" si="18"/>
        <v>0</v>
      </c>
      <c r="M147" s="44">
        <f t="shared" si="18"/>
        <v>0</v>
      </c>
      <c r="N147" s="44">
        <f t="shared" si="18"/>
        <v>0</v>
      </c>
      <c r="O147" s="44">
        <f t="shared" si="18"/>
        <v>0</v>
      </c>
      <c r="P147" s="177">
        <f t="shared" si="18"/>
        <v>447779</v>
      </c>
    </row>
    <row r="148" spans="1:16" s="21" customFormat="1" ht="33.75" hidden="1" x14ac:dyDescent="0.2">
      <c r="A148" s="187">
        <v>1513028</v>
      </c>
      <c r="B148" s="192" t="s">
        <v>60</v>
      </c>
      <c r="C148" s="34" t="s">
        <v>51</v>
      </c>
      <c r="D148" s="169" t="s">
        <v>251</v>
      </c>
      <c r="E148" s="44">
        <f>дод3!E155</f>
        <v>0</v>
      </c>
      <c r="F148" s="44">
        <f>дод3!F155</f>
        <v>0</v>
      </c>
      <c r="G148" s="44">
        <f>дод3!G155</f>
        <v>0</v>
      </c>
      <c r="H148" s="44">
        <f>дод3!H155</f>
        <v>0</v>
      </c>
      <c r="I148" s="44">
        <f>дод3!I155</f>
        <v>0</v>
      </c>
      <c r="J148" s="44">
        <f>дод3!J155</f>
        <v>0</v>
      </c>
      <c r="K148" s="44">
        <f>дод3!K155</f>
        <v>0</v>
      </c>
      <c r="L148" s="44">
        <f>дод3!L155</f>
        <v>0</v>
      </c>
      <c r="M148" s="44">
        <f>дод3!M155</f>
        <v>0</v>
      </c>
      <c r="N148" s="44">
        <f>дод3!N155</f>
        <v>0</v>
      </c>
      <c r="O148" s="44">
        <f>дод3!O155</f>
        <v>0</v>
      </c>
      <c r="P148" s="177">
        <f>дод3!P155</f>
        <v>0</v>
      </c>
    </row>
    <row r="149" spans="1:16" ht="33.75" hidden="1" x14ac:dyDescent="0.2">
      <c r="A149" s="176"/>
      <c r="B149" s="157"/>
      <c r="C149" s="34"/>
      <c r="D149" s="165" t="s">
        <v>17</v>
      </c>
      <c r="E149" s="44">
        <f t="shared" ref="E149:P149" si="19">E148</f>
        <v>0</v>
      </c>
      <c r="F149" s="44">
        <f t="shared" si="19"/>
        <v>0</v>
      </c>
      <c r="G149" s="44">
        <f t="shared" si="19"/>
        <v>0</v>
      </c>
      <c r="H149" s="44">
        <f t="shared" si="19"/>
        <v>0</v>
      </c>
      <c r="I149" s="44">
        <f t="shared" si="19"/>
        <v>0</v>
      </c>
      <c r="J149" s="44">
        <f t="shared" si="19"/>
        <v>0</v>
      </c>
      <c r="K149" s="44">
        <f t="shared" si="19"/>
        <v>0</v>
      </c>
      <c r="L149" s="44">
        <f t="shared" si="19"/>
        <v>0</v>
      </c>
      <c r="M149" s="44">
        <f t="shared" si="19"/>
        <v>0</v>
      </c>
      <c r="N149" s="44">
        <f t="shared" si="19"/>
        <v>0</v>
      </c>
      <c r="O149" s="44">
        <f t="shared" si="19"/>
        <v>0</v>
      </c>
      <c r="P149" s="177">
        <f t="shared" si="19"/>
        <v>0</v>
      </c>
    </row>
    <row r="150" spans="1:16" ht="67.5" hidden="1" x14ac:dyDescent="0.2">
      <c r="A150" s="176">
        <v>1513030</v>
      </c>
      <c r="B150" s="157"/>
      <c r="C150" s="34"/>
      <c r="D150" s="165" t="s">
        <v>252</v>
      </c>
      <c r="E150" s="44">
        <f t="shared" ref="E150:P150" si="20">E151+E153+E155+E157+E159</f>
        <v>0</v>
      </c>
      <c r="F150" s="44">
        <f t="shared" si="20"/>
        <v>0</v>
      </c>
      <c r="G150" s="44">
        <f t="shared" si="20"/>
        <v>0</v>
      </c>
      <c r="H150" s="44">
        <f t="shared" si="20"/>
        <v>0</v>
      </c>
      <c r="I150" s="44">
        <f t="shared" si="20"/>
        <v>0</v>
      </c>
      <c r="J150" s="44">
        <f t="shared" si="20"/>
        <v>0</v>
      </c>
      <c r="K150" s="44">
        <f t="shared" si="20"/>
        <v>0</v>
      </c>
      <c r="L150" s="44">
        <f t="shared" si="20"/>
        <v>0</v>
      </c>
      <c r="M150" s="44">
        <f t="shared" si="20"/>
        <v>0</v>
      </c>
      <c r="N150" s="44">
        <f t="shared" si="20"/>
        <v>0</v>
      </c>
      <c r="O150" s="44">
        <f t="shared" si="20"/>
        <v>0</v>
      </c>
      <c r="P150" s="177">
        <f t="shared" si="20"/>
        <v>0</v>
      </c>
    </row>
    <row r="151" spans="1:16" s="21" customFormat="1" ht="58.5" hidden="1" customHeight="1" x14ac:dyDescent="0.2">
      <c r="A151" s="187">
        <v>1513031</v>
      </c>
      <c r="B151" s="192" t="s">
        <v>4</v>
      </c>
      <c r="C151" s="193" t="s">
        <v>333</v>
      </c>
      <c r="D151" s="171" t="s">
        <v>253</v>
      </c>
      <c r="E151" s="44">
        <f>дод3!E110</f>
        <v>0</v>
      </c>
      <c r="F151" s="44">
        <f>дод3!F110</f>
        <v>0</v>
      </c>
      <c r="G151" s="44">
        <f>дод3!G110</f>
        <v>0</v>
      </c>
      <c r="H151" s="44">
        <f>дод3!H110</f>
        <v>0</v>
      </c>
      <c r="I151" s="44">
        <f>дод3!I110</f>
        <v>0</v>
      </c>
      <c r="J151" s="44">
        <f>дод3!J110</f>
        <v>0</v>
      </c>
      <c r="K151" s="44">
        <f>дод3!K110</f>
        <v>0</v>
      </c>
      <c r="L151" s="44">
        <f>дод3!L110</f>
        <v>0</v>
      </c>
      <c r="M151" s="44">
        <f>дод3!M110</f>
        <v>0</v>
      </c>
      <c r="N151" s="44">
        <f>дод3!N110</f>
        <v>0</v>
      </c>
      <c r="O151" s="44">
        <f>дод3!O110</f>
        <v>0</v>
      </c>
      <c r="P151" s="177">
        <f>дод3!P110</f>
        <v>0</v>
      </c>
    </row>
    <row r="152" spans="1:16" s="21" customFormat="1" ht="67.5" hidden="1" customHeight="1" x14ac:dyDescent="0.2">
      <c r="A152" s="187"/>
      <c r="B152" s="192"/>
      <c r="C152" s="193"/>
      <c r="D152" s="165" t="s">
        <v>6</v>
      </c>
      <c r="E152" s="44">
        <f t="shared" ref="E152:P152" si="21">E151</f>
        <v>0</v>
      </c>
      <c r="F152" s="44">
        <f t="shared" si="21"/>
        <v>0</v>
      </c>
      <c r="G152" s="44">
        <f t="shared" si="21"/>
        <v>0</v>
      </c>
      <c r="H152" s="44">
        <f t="shared" si="21"/>
        <v>0</v>
      </c>
      <c r="I152" s="44">
        <f t="shared" si="21"/>
        <v>0</v>
      </c>
      <c r="J152" s="44">
        <f t="shared" si="21"/>
        <v>0</v>
      </c>
      <c r="K152" s="44">
        <f t="shared" si="21"/>
        <v>0</v>
      </c>
      <c r="L152" s="44">
        <f t="shared" si="21"/>
        <v>0</v>
      </c>
      <c r="M152" s="44">
        <f t="shared" si="21"/>
        <v>0</v>
      </c>
      <c r="N152" s="44">
        <f t="shared" si="21"/>
        <v>0</v>
      </c>
      <c r="O152" s="44">
        <f t="shared" si="21"/>
        <v>0</v>
      </c>
      <c r="P152" s="177">
        <f t="shared" si="21"/>
        <v>0</v>
      </c>
    </row>
    <row r="153" spans="1:16" s="21" customFormat="1" ht="33.75" hidden="1" x14ac:dyDescent="0.2">
      <c r="A153" s="187">
        <v>1513033</v>
      </c>
      <c r="B153" s="192" t="s">
        <v>18</v>
      </c>
      <c r="C153" s="193" t="s">
        <v>13</v>
      </c>
      <c r="D153" s="171" t="s">
        <v>254</v>
      </c>
      <c r="E153" s="44">
        <f>дод3!E120</f>
        <v>0</v>
      </c>
      <c r="F153" s="44">
        <f>дод3!F120</f>
        <v>0</v>
      </c>
      <c r="G153" s="44">
        <f>дод3!G120</f>
        <v>0</v>
      </c>
      <c r="H153" s="44">
        <f>дод3!H120</f>
        <v>0</v>
      </c>
      <c r="I153" s="44">
        <f>дод3!I120</f>
        <v>0</v>
      </c>
      <c r="J153" s="44">
        <f>дод3!J120</f>
        <v>0</v>
      </c>
      <c r="K153" s="44">
        <f>дод3!K120</f>
        <v>0</v>
      </c>
      <c r="L153" s="44">
        <f>дод3!L120</f>
        <v>0</v>
      </c>
      <c r="M153" s="44">
        <f>дод3!M120</f>
        <v>0</v>
      </c>
      <c r="N153" s="44">
        <f>дод3!N120</f>
        <v>0</v>
      </c>
      <c r="O153" s="44">
        <f>дод3!O120</f>
        <v>0</v>
      </c>
      <c r="P153" s="177">
        <f>дод3!P120</f>
        <v>0</v>
      </c>
    </row>
    <row r="154" spans="1:16" s="21" customFormat="1" ht="71.25" hidden="1" customHeight="1" x14ac:dyDescent="0.2">
      <c r="A154" s="187"/>
      <c r="B154" s="192"/>
      <c r="C154" s="193"/>
      <c r="D154" s="165" t="s">
        <v>6</v>
      </c>
      <c r="E154" s="44">
        <f t="shared" ref="E154:P154" si="22">E153</f>
        <v>0</v>
      </c>
      <c r="F154" s="44">
        <f t="shared" si="22"/>
        <v>0</v>
      </c>
      <c r="G154" s="44">
        <f t="shared" si="22"/>
        <v>0</v>
      </c>
      <c r="H154" s="44">
        <f t="shared" si="22"/>
        <v>0</v>
      </c>
      <c r="I154" s="44">
        <f t="shared" si="22"/>
        <v>0</v>
      </c>
      <c r="J154" s="44">
        <f t="shared" si="22"/>
        <v>0</v>
      </c>
      <c r="K154" s="44">
        <f t="shared" si="22"/>
        <v>0</v>
      </c>
      <c r="L154" s="44">
        <f t="shared" si="22"/>
        <v>0</v>
      </c>
      <c r="M154" s="44">
        <f t="shared" si="22"/>
        <v>0</v>
      </c>
      <c r="N154" s="44">
        <f t="shared" si="22"/>
        <v>0</v>
      </c>
      <c r="O154" s="44">
        <f t="shared" si="22"/>
        <v>0</v>
      </c>
      <c r="P154" s="177">
        <f t="shared" si="22"/>
        <v>0</v>
      </c>
    </row>
    <row r="155" spans="1:16" s="21" customFormat="1" hidden="1" x14ac:dyDescent="0.2">
      <c r="A155" s="187">
        <v>1513034</v>
      </c>
      <c r="B155" s="192" t="s">
        <v>23</v>
      </c>
      <c r="C155" s="193" t="s">
        <v>13</v>
      </c>
      <c r="D155" s="171" t="s">
        <v>255</v>
      </c>
      <c r="E155" s="44">
        <f>дод3!E124</f>
        <v>0</v>
      </c>
      <c r="F155" s="44">
        <f>дод3!F124</f>
        <v>0</v>
      </c>
      <c r="G155" s="44">
        <f>дод3!G124</f>
        <v>0</v>
      </c>
      <c r="H155" s="44">
        <f>дод3!H124</f>
        <v>0</v>
      </c>
      <c r="I155" s="44">
        <f>дод3!I124</f>
        <v>0</v>
      </c>
      <c r="J155" s="44">
        <f>дод3!J124</f>
        <v>0</v>
      </c>
      <c r="K155" s="44">
        <f>дод3!K124</f>
        <v>0</v>
      </c>
      <c r="L155" s="44">
        <f>дод3!L124</f>
        <v>0</v>
      </c>
      <c r="M155" s="44">
        <f>дод3!M124</f>
        <v>0</v>
      </c>
      <c r="N155" s="44">
        <f>дод3!N124</f>
        <v>0</v>
      </c>
      <c r="O155" s="44">
        <f>дод3!O124</f>
        <v>0</v>
      </c>
      <c r="P155" s="177">
        <f>дод3!P124</f>
        <v>0</v>
      </c>
    </row>
    <row r="156" spans="1:16" s="21" customFormat="1" ht="72" hidden="1" customHeight="1" x14ac:dyDescent="0.2">
      <c r="A156" s="187"/>
      <c r="B156" s="192"/>
      <c r="C156" s="193"/>
      <c r="D156" s="165" t="s">
        <v>25</v>
      </c>
      <c r="E156" s="44">
        <f t="shared" ref="E156:P156" si="23">E155</f>
        <v>0</v>
      </c>
      <c r="F156" s="44">
        <f t="shared" si="23"/>
        <v>0</v>
      </c>
      <c r="G156" s="44">
        <f t="shared" si="23"/>
        <v>0</v>
      </c>
      <c r="H156" s="44">
        <f t="shared" si="23"/>
        <v>0</v>
      </c>
      <c r="I156" s="44">
        <f t="shared" si="23"/>
        <v>0</v>
      </c>
      <c r="J156" s="44">
        <f t="shared" si="23"/>
        <v>0</v>
      </c>
      <c r="K156" s="44">
        <f t="shared" si="23"/>
        <v>0</v>
      </c>
      <c r="L156" s="44">
        <f t="shared" si="23"/>
        <v>0</v>
      </c>
      <c r="M156" s="44">
        <f t="shared" si="23"/>
        <v>0</v>
      </c>
      <c r="N156" s="44">
        <f t="shared" si="23"/>
        <v>0</v>
      </c>
      <c r="O156" s="44">
        <f t="shared" si="23"/>
        <v>0</v>
      </c>
      <c r="P156" s="177">
        <f t="shared" si="23"/>
        <v>0</v>
      </c>
    </row>
    <row r="157" spans="1:16" ht="22.5" hidden="1" x14ac:dyDescent="0.2">
      <c r="A157" s="176">
        <v>1513035</v>
      </c>
      <c r="B157" s="157" t="s">
        <v>256</v>
      </c>
      <c r="C157" s="197" t="s">
        <v>13</v>
      </c>
      <c r="D157" s="165" t="s">
        <v>76</v>
      </c>
      <c r="E157" s="44">
        <f>дод3!E169</f>
        <v>0</v>
      </c>
      <c r="F157" s="44">
        <f>дод3!F169</f>
        <v>0</v>
      </c>
      <c r="G157" s="44">
        <f>дод3!G169</f>
        <v>0</v>
      </c>
      <c r="H157" s="44">
        <f>дод3!H169</f>
        <v>0</v>
      </c>
      <c r="I157" s="44">
        <f>дод3!I169</f>
        <v>0</v>
      </c>
      <c r="J157" s="44">
        <f>дод3!J169</f>
        <v>0</v>
      </c>
      <c r="K157" s="44">
        <f>дод3!K169</f>
        <v>0</v>
      </c>
      <c r="L157" s="44">
        <f>дод3!L169</f>
        <v>0</v>
      </c>
      <c r="M157" s="44">
        <f>дод3!M169</f>
        <v>0</v>
      </c>
      <c r="N157" s="44">
        <f>дод3!N169</f>
        <v>0</v>
      </c>
      <c r="O157" s="44">
        <f>дод3!O169</f>
        <v>0</v>
      </c>
      <c r="P157" s="177">
        <f>дод3!P169</f>
        <v>0</v>
      </c>
    </row>
    <row r="158" spans="1:16" ht="67.5" hidden="1" customHeight="1" x14ac:dyDescent="0.2">
      <c r="A158" s="176"/>
      <c r="B158" s="157"/>
      <c r="C158" s="197"/>
      <c r="D158" s="164" t="s">
        <v>6</v>
      </c>
      <c r="E158" s="44">
        <f t="shared" ref="E158:P158" si="24">E157</f>
        <v>0</v>
      </c>
      <c r="F158" s="44">
        <f t="shared" si="24"/>
        <v>0</v>
      </c>
      <c r="G158" s="44">
        <f t="shared" si="24"/>
        <v>0</v>
      </c>
      <c r="H158" s="44">
        <f t="shared" si="24"/>
        <v>0</v>
      </c>
      <c r="I158" s="44">
        <f t="shared" si="24"/>
        <v>0</v>
      </c>
      <c r="J158" s="44">
        <f t="shared" si="24"/>
        <v>0</v>
      </c>
      <c r="K158" s="44">
        <f t="shared" si="24"/>
        <v>0</v>
      </c>
      <c r="L158" s="44">
        <f t="shared" si="24"/>
        <v>0</v>
      </c>
      <c r="M158" s="44">
        <f t="shared" si="24"/>
        <v>0</v>
      </c>
      <c r="N158" s="44">
        <f t="shared" si="24"/>
        <v>0</v>
      </c>
      <c r="O158" s="44">
        <f t="shared" si="24"/>
        <v>0</v>
      </c>
      <c r="P158" s="177">
        <f t="shared" si="24"/>
        <v>0</v>
      </c>
    </row>
    <row r="159" spans="1:16" ht="22.5" hidden="1" x14ac:dyDescent="0.2">
      <c r="A159" s="176">
        <v>1513037</v>
      </c>
      <c r="B159" s="157" t="s">
        <v>257</v>
      </c>
      <c r="C159" s="197" t="s">
        <v>13</v>
      </c>
      <c r="D159" s="165" t="s">
        <v>77</v>
      </c>
      <c r="E159" s="44">
        <f>дод3!E171</f>
        <v>0</v>
      </c>
      <c r="F159" s="44">
        <f>дод3!F171</f>
        <v>0</v>
      </c>
      <c r="G159" s="44">
        <f>дод3!G171</f>
        <v>0</v>
      </c>
      <c r="H159" s="44">
        <f>дод3!H171</f>
        <v>0</v>
      </c>
      <c r="I159" s="44">
        <f>дод3!I171</f>
        <v>0</v>
      </c>
      <c r="J159" s="44">
        <f>дод3!J171</f>
        <v>0</v>
      </c>
      <c r="K159" s="44">
        <f>дод3!K171</f>
        <v>0</v>
      </c>
      <c r="L159" s="44">
        <f>дод3!L171</f>
        <v>0</v>
      </c>
      <c r="M159" s="44">
        <f>дод3!M171</f>
        <v>0</v>
      </c>
      <c r="N159" s="44">
        <f>дод3!N171</f>
        <v>0</v>
      </c>
      <c r="O159" s="44">
        <f>дод3!O171</f>
        <v>0</v>
      </c>
      <c r="P159" s="177">
        <f>дод3!P171</f>
        <v>0</v>
      </c>
    </row>
    <row r="160" spans="1:16" ht="69" hidden="1" customHeight="1" x14ac:dyDescent="0.2">
      <c r="A160" s="176"/>
      <c r="B160" s="157"/>
      <c r="C160" s="163" t="s">
        <v>75</v>
      </c>
      <c r="D160" s="164" t="s">
        <v>6</v>
      </c>
      <c r="E160" s="44">
        <f t="shared" ref="E160:P160" si="25">E159</f>
        <v>0</v>
      </c>
      <c r="F160" s="44">
        <f t="shared" si="25"/>
        <v>0</v>
      </c>
      <c r="G160" s="44">
        <f t="shared" si="25"/>
        <v>0</v>
      </c>
      <c r="H160" s="44">
        <f t="shared" si="25"/>
        <v>0</v>
      </c>
      <c r="I160" s="44">
        <f t="shared" si="25"/>
        <v>0</v>
      </c>
      <c r="J160" s="44">
        <f t="shared" si="25"/>
        <v>0</v>
      </c>
      <c r="K160" s="44">
        <f t="shared" si="25"/>
        <v>0</v>
      </c>
      <c r="L160" s="44">
        <f t="shared" si="25"/>
        <v>0</v>
      </c>
      <c r="M160" s="44">
        <f t="shared" si="25"/>
        <v>0</v>
      </c>
      <c r="N160" s="44">
        <f t="shared" si="25"/>
        <v>0</v>
      </c>
      <c r="O160" s="44">
        <f t="shared" si="25"/>
        <v>0</v>
      </c>
      <c r="P160" s="177">
        <f t="shared" si="25"/>
        <v>0</v>
      </c>
    </row>
    <row r="161" spans="1:16" ht="26.25" customHeight="1" x14ac:dyDescent="0.2">
      <c r="A161" s="176">
        <v>1513040</v>
      </c>
      <c r="B161" s="157"/>
      <c r="C161" s="163"/>
      <c r="D161" s="164" t="s">
        <v>258</v>
      </c>
      <c r="E161" s="44">
        <f t="shared" ref="E161:P161" si="26">E162+E164+E166+E168+E170+E172+E174+E176+E180</f>
        <v>138812732</v>
      </c>
      <c r="F161" s="44">
        <f t="shared" si="26"/>
        <v>138812732</v>
      </c>
      <c r="G161" s="44">
        <f t="shared" si="26"/>
        <v>0</v>
      </c>
      <c r="H161" s="44">
        <f t="shared" si="26"/>
        <v>0</v>
      </c>
      <c r="I161" s="44">
        <f t="shared" si="26"/>
        <v>0</v>
      </c>
      <c r="J161" s="44">
        <f t="shared" si="26"/>
        <v>0</v>
      </c>
      <c r="K161" s="44">
        <f t="shared" si="26"/>
        <v>0</v>
      </c>
      <c r="L161" s="44">
        <f t="shared" si="26"/>
        <v>0</v>
      </c>
      <c r="M161" s="44">
        <f t="shared" si="26"/>
        <v>0</v>
      </c>
      <c r="N161" s="44">
        <f t="shared" si="26"/>
        <v>0</v>
      </c>
      <c r="O161" s="44">
        <f t="shared" si="26"/>
        <v>0</v>
      </c>
      <c r="P161" s="177">
        <f t="shared" si="26"/>
        <v>138812732</v>
      </c>
    </row>
    <row r="162" spans="1:16" s="21" customFormat="1" ht="13.5" customHeight="1" x14ac:dyDescent="0.2">
      <c r="A162" s="187">
        <v>1513041</v>
      </c>
      <c r="B162" s="192" t="s">
        <v>33</v>
      </c>
      <c r="C162" s="163" t="s">
        <v>412</v>
      </c>
      <c r="D162" s="165" t="s">
        <v>259</v>
      </c>
      <c r="E162" s="44">
        <f>дод3!E130</f>
        <v>1600000</v>
      </c>
      <c r="F162" s="44">
        <f>дод3!F130</f>
        <v>1600000</v>
      </c>
      <c r="G162" s="44">
        <f>дод3!G130</f>
        <v>0</v>
      </c>
      <c r="H162" s="44">
        <f>дод3!H130</f>
        <v>0</v>
      </c>
      <c r="I162" s="44">
        <f>дод3!I130</f>
        <v>0</v>
      </c>
      <c r="J162" s="44">
        <f>дод3!J130</f>
        <v>0</v>
      </c>
      <c r="K162" s="44">
        <f>дод3!K130</f>
        <v>0</v>
      </c>
      <c r="L162" s="44">
        <f>дод3!L130</f>
        <v>0</v>
      </c>
      <c r="M162" s="44">
        <f>дод3!M130</f>
        <v>0</v>
      </c>
      <c r="N162" s="44">
        <f>дод3!N130</f>
        <v>0</v>
      </c>
      <c r="O162" s="44">
        <f>дод3!O130</f>
        <v>0</v>
      </c>
      <c r="P162" s="177">
        <f>дод3!P130</f>
        <v>1600000</v>
      </c>
    </row>
    <row r="163" spans="1:16" s="21" customFormat="1" ht="38.25" customHeight="1" x14ac:dyDescent="0.2">
      <c r="A163" s="187"/>
      <c r="B163" s="192"/>
      <c r="C163" s="163"/>
      <c r="D163" s="165" t="s">
        <v>35</v>
      </c>
      <c r="E163" s="44">
        <f t="shared" ref="E163:P163" si="27">E162</f>
        <v>1600000</v>
      </c>
      <c r="F163" s="44">
        <f t="shared" si="27"/>
        <v>1600000</v>
      </c>
      <c r="G163" s="44">
        <f t="shared" si="27"/>
        <v>0</v>
      </c>
      <c r="H163" s="44">
        <f t="shared" si="27"/>
        <v>0</v>
      </c>
      <c r="I163" s="44">
        <f t="shared" si="27"/>
        <v>0</v>
      </c>
      <c r="J163" s="44">
        <f t="shared" si="27"/>
        <v>0</v>
      </c>
      <c r="K163" s="44">
        <f t="shared" si="27"/>
        <v>0</v>
      </c>
      <c r="L163" s="44">
        <f t="shared" si="27"/>
        <v>0</v>
      </c>
      <c r="M163" s="44">
        <f t="shared" si="27"/>
        <v>0</v>
      </c>
      <c r="N163" s="44">
        <f t="shared" si="27"/>
        <v>0</v>
      </c>
      <c r="O163" s="44">
        <f t="shared" si="27"/>
        <v>0</v>
      </c>
      <c r="P163" s="177">
        <f t="shared" si="27"/>
        <v>1600000</v>
      </c>
    </row>
    <row r="164" spans="1:16" s="21" customFormat="1" x14ac:dyDescent="0.2">
      <c r="A164" s="187">
        <v>1513042</v>
      </c>
      <c r="B164" s="192" t="s">
        <v>36</v>
      </c>
      <c r="C164" s="163" t="s">
        <v>412</v>
      </c>
      <c r="D164" s="171" t="s">
        <v>37</v>
      </c>
      <c r="E164" s="44">
        <f>дод3!E132</f>
        <v>1200000</v>
      </c>
      <c r="F164" s="44">
        <f>дод3!F132</f>
        <v>1200000</v>
      </c>
      <c r="G164" s="44">
        <f>дод3!G132</f>
        <v>0</v>
      </c>
      <c r="H164" s="44">
        <f>дод3!H132</f>
        <v>0</v>
      </c>
      <c r="I164" s="44">
        <f>дод3!I132</f>
        <v>0</v>
      </c>
      <c r="J164" s="44">
        <f>дод3!J132</f>
        <v>0</v>
      </c>
      <c r="K164" s="44">
        <f>дод3!K132</f>
        <v>0</v>
      </c>
      <c r="L164" s="44">
        <f>дод3!L132</f>
        <v>0</v>
      </c>
      <c r="M164" s="44">
        <f>дод3!M132</f>
        <v>0</v>
      </c>
      <c r="N164" s="44">
        <f>дод3!N132</f>
        <v>0</v>
      </c>
      <c r="O164" s="44">
        <f>дод3!O132</f>
        <v>0</v>
      </c>
      <c r="P164" s="177">
        <f>дод3!P132</f>
        <v>1200000</v>
      </c>
    </row>
    <row r="165" spans="1:16" s="21" customFormat="1" ht="37.5" customHeight="1" x14ac:dyDescent="0.2">
      <c r="A165" s="187"/>
      <c r="B165" s="192"/>
      <c r="C165" s="163"/>
      <c r="D165" s="165" t="s">
        <v>35</v>
      </c>
      <c r="E165" s="44">
        <f t="shared" ref="E165:P165" si="28">E164</f>
        <v>1200000</v>
      </c>
      <c r="F165" s="44">
        <f t="shared" si="28"/>
        <v>1200000</v>
      </c>
      <c r="G165" s="44">
        <f t="shared" si="28"/>
        <v>0</v>
      </c>
      <c r="H165" s="44">
        <f t="shared" si="28"/>
        <v>0</v>
      </c>
      <c r="I165" s="44">
        <f t="shared" si="28"/>
        <v>0</v>
      </c>
      <c r="J165" s="44">
        <f t="shared" si="28"/>
        <v>0</v>
      </c>
      <c r="K165" s="44">
        <f t="shared" si="28"/>
        <v>0</v>
      </c>
      <c r="L165" s="44">
        <f t="shared" si="28"/>
        <v>0</v>
      </c>
      <c r="M165" s="44">
        <f t="shared" si="28"/>
        <v>0</v>
      </c>
      <c r="N165" s="44">
        <f t="shared" si="28"/>
        <v>0</v>
      </c>
      <c r="O165" s="44">
        <f t="shared" si="28"/>
        <v>0</v>
      </c>
      <c r="P165" s="177">
        <f t="shared" si="28"/>
        <v>1200000</v>
      </c>
    </row>
    <row r="166" spans="1:16" s="21" customFormat="1" x14ac:dyDescent="0.2">
      <c r="A166" s="187">
        <v>1513043</v>
      </c>
      <c r="B166" s="192" t="s">
        <v>38</v>
      </c>
      <c r="C166" s="163" t="s">
        <v>412</v>
      </c>
      <c r="D166" s="171" t="s">
        <v>260</v>
      </c>
      <c r="E166" s="44">
        <f>дод3!E134</f>
        <v>79172732</v>
      </c>
      <c r="F166" s="44">
        <f>дод3!F134</f>
        <v>79172732</v>
      </c>
      <c r="G166" s="44">
        <f>дод3!G134</f>
        <v>0</v>
      </c>
      <c r="H166" s="44">
        <f>дод3!H134</f>
        <v>0</v>
      </c>
      <c r="I166" s="44">
        <f>дод3!I134</f>
        <v>0</v>
      </c>
      <c r="J166" s="44">
        <f>дод3!J134</f>
        <v>0</v>
      </c>
      <c r="K166" s="44">
        <f>дод3!K134</f>
        <v>0</v>
      </c>
      <c r="L166" s="44">
        <f>дод3!L134</f>
        <v>0</v>
      </c>
      <c r="M166" s="44">
        <f>дод3!M134</f>
        <v>0</v>
      </c>
      <c r="N166" s="44">
        <f>дод3!N134</f>
        <v>0</v>
      </c>
      <c r="O166" s="44">
        <f>дод3!O134</f>
        <v>0</v>
      </c>
      <c r="P166" s="177">
        <f>дод3!P134</f>
        <v>79172732</v>
      </c>
    </row>
    <row r="167" spans="1:16" s="21" customFormat="1" ht="34.5" customHeight="1" x14ac:dyDescent="0.2">
      <c r="A167" s="187"/>
      <c r="B167" s="192"/>
      <c r="C167" s="163"/>
      <c r="D167" s="165" t="s">
        <v>35</v>
      </c>
      <c r="E167" s="44">
        <f t="shared" ref="E167:P167" si="29">E166</f>
        <v>79172732</v>
      </c>
      <c r="F167" s="44">
        <f t="shared" si="29"/>
        <v>79172732</v>
      </c>
      <c r="G167" s="44">
        <f t="shared" si="29"/>
        <v>0</v>
      </c>
      <c r="H167" s="44">
        <f t="shared" si="29"/>
        <v>0</v>
      </c>
      <c r="I167" s="44">
        <f t="shared" si="29"/>
        <v>0</v>
      </c>
      <c r="J167" s="44">
        <f t="shared" si="29"/>
        <v>0</v>
      </c>
      <c r="K167" s="44">
        <f t="shared" si="29"/>
        <v>0</v>
      </c>
      <c r="L167" s="44">
        <f t="shared" si="29"/>
        <v>0</v>
      </c>
      <c r="M167" s="44">
        <f t="shared" si="29"/>
        <v>0</v>
      </c>
      <c r="N167" s="44">
        <f t="shared" si="29"/>
        <v>0</v>
      </c>
      <c r="O167" s="44">
        <f t="shared" si="29"/>
        <v>0</v>
      </c>
      <c r="P167" s="177">
        <f t="shared" si="29"/>
        <v>79172732</v>
      </c>
    </row>
    <row r="168" spans="1:16" s="21" customFormat="1" x14ac:dyDescent="0.2">
      <c r="A168" s="187">
        <v>1513044</v>
      </c>
      <c r="B168" s="192" t="s">
        <v>40</v>
      </c>
      <c r="C168" s="163" t="s">
        <v>412</v>
      </c>
      <c r="D168" s="169" t="s">
        <v>261</v>
      </c>
      <c r="E168" s="44">
        <f>дод3!E136</f>
        <v>7000000</v>
      </c>
      <c r="F168" s="44">
        <f>дод3!F136</f>
        <v>7000000</v>
      </c>
      <c r="G168" s="44">
        <f>дод3!G136</f>
        <v>0</v>
      </c>
      <c r="H168" s="44">
        <f>дод3!H136</f>
        <v>0</v>
      </c>
      <c r="I168" s="44">
        <f>дод3!I136</f>
        <v>0</v>
      </c>
      <c r="J168" s="44">
        <f>дод3!J136</f>
        <v>0</v>
      </c>
      <c r="K168" s="44">
        <f>дод3!K136</f>
        <v>0</v>
      </c>
      <c r="L168" s="44">
        <f>дод3!L136</f>
        <v>0</v>
      </c>
      <c r="M168" s="44">
        <f>дод3!M136</f>
        <v>0</v>
      </c>
      <c r="N168" s="44">
        <f>дод3!N136</f>
        <v>0</v>
      </c>
      <c r="O168" s="44">
        <f>дод3!O136</f>
        <v>0</v>
      </c>
      <c r="P168" s="177">
        <f>дод3!P136</f>
        <v>7000000</v>
      </c>
    </row>
    <row r="169" spans="1:16" s="21" customFormat="1" ht="36.75" customHeight="1" x14ac:dyDescent="0.2">
      <c r="A169" s="187"/>
      <c r="B169" s="192"/>
      <c r="C169" s="163"/>
      <c r="D169" s="165" t="s">
        <v>35</v>
      </c>
      <c r="E169" s="44">
        <f t="shared" ref="E169:P169" si="30">E168</f>
        <v>7000000</v>
      </c>
      <c r="F169" s="44">
        <f t="shared" si="30"/>
        <v>7000000</v>
      </c>
      <c r="G169" s="44">
        <f t="shared" si="30"/>
        <v>0</v>
      </c>
      <c r="H169" s="44">
        <f t="shared" si="30"/>
        <v>0</v>
      </c>
      <c r="I169" s="44">
        <f t="shared" si="30"/>
        <v>0</v>
      </c>
      <c r="J169" s="44">
        <f t="shared" si="30"/>
        <v>0</v>
      </c>
      <c r="K169" s="44">
        <f t="shared" si="30"/>
        <v>0</v>
      </c>
      <c r="L169" s="44">
        <f t="shared" si="30"/>
        <v>0</v>
      </c>
      <c r="M169" s="44">
        <f t="shared" si="30"/>
        <v>0</v>
      </c>
      <c r="N169" s="44">
        <f t="shared" si="30"/>
        <v>0</v>
      </c>
      <c r="O169" s="44">
        <f t="shared" si="30"/>
        <v>0</v>
      </c>
      <c r="P169" s="177">
        <f t="shared" si="30"/>
        <v>7000000</v>
      </c>
    </row>
    <row r="170" spans="1:16" s="21" customFormat="1" x14ac:dyDescent="0.2">
      <c r="A170" s="187">
        <v>1513045</v>
      </c>
      <c r="B170" s="192" t="s">
        <v>42</v>
      </c>
      <c r="C170" s="163" t="s">
        <v>412</v>
      </c>
      <c r="D170" s="165" t="s">
        <v>262</v>
      </c>
      <c r="E170" s="44">
        <f>дод3!E138</f>
        <v>12000000</v>
      </c>
      <c r="F170" s="44">
        <f>дод3!F138</f>
        <v>12000000</v>
      </c>
      <c r="G170" s="44">
        <f>дод3!G138</f>
        <v>0</v>
      </c>
      <c r="H170" s="44">
        <f>дод3!H138</f>
        <v>0</v>
      </c>
      <c r="I170" s="44">
        <f>дод3!I138</f>
        <v>0</v>
      </c>
      <c r="J170" s="44">
        <f>дод3!J138</f>
        <v>0</v>
      </c>
      <c r="K170" s="44">
        <f>дод3!K138</f>
        <v>0</v>
      </c>
      <c r="L170" s="44">
        <f>дод3!L138</f>
        <v>0</v>
      </c>
      <c r="M170" s="44">
        <f>дод3!M138</f>
        <v>0</v>
      </c>
      <c r="N170" s="44">
        <f>дод3!N138</f>
        <v>0</v>
      </c>
      <c r="O170" s="44">
        <f>дод3!O138</f>
        <v>0</v>
      </c>
      <c r="P170" s="177">
        <f>дод3!P138</f>
        <v>12000000</v>
      </c>
    </row>
    <row r="171" spans="1:16" s="21" customFormat="1" ht="34.5" customHeight="1" x14ac:dyDescent="0.2">
      <c r="A171" s="187"/>
      <c r="B171" s="192"/>
      <c r="C171" s="163"/>
      <c r="D171" s="165" t="s">
        <v>35</v>
      </c>
      <c r="E171" s="44">
        <f t="shared" ref="E171:P171" si="31">E170</f>
        <v>12000000</v>
      </c>
      <c r="F171" s="44">
        <f t="shared" si="31"/>
        <v>12000000</v>
      </c>
      <c r="G171" s="44">
        <f t="shared" si="31"/>
        <v>0</v>
      </c>
      <c r="H171" s="44">
        <f t="shared" si="31"/>
        <v>0</v>
      </c>
      <c r="I171" s="44">
        <f t="shared" si="31"/>
        <v>0</v>
      </c>
      <c r="J171" s="44">
        <f t="shared" si="31"/>
        <v>0</v>
      </c>
      <c r="K171" s="44">
        <f t="shared" si="31"/>
        <v>0</v>
      </c>
      <c r="L171" s="44">
        <f t="shared" si="31"/>
        <v>0</v>
      </c>
      <c r="M171" s="44">
        <f t="shared" si="31"/>
        <v>0</v>
      </c>
      <c r="N171" s="44">
        <f t="shared" si="31"/>
        <v>0</v>
      </c>
      <c r="O171" s="44">
        <f t="shared" si="31"/>
        <v>0</v>
      </c>
      <c r="P171" s="177">
        <f t="shared" si="31"/>
        <v>12000000</v>
      </c>
    </row>
    <row r="172" spans="1:16" s="21" customFormat="1" x14ac:dyDescent="0.2">
      <c r="A172" s="187">
        <v>1513046</v>
      </c>
      <c r="B172" s="192" t="s">
        <v>44</v>
      </c>
      <c r="C172" s="163" t="s">
        <v>412</v>
      </c>
      <c r="D172" s="165" t="s">
        <v>263</v>
      </c>
      <c r="E172" s="44">
        <f>дод3!E140</f>
        <v>440000</v>
      </c>
      <c r="F172" s="44">
        <f>дод3!F140</f>
        <v>440000</v>
      </c>
      <c r="G172" s="44">
        <f>дод3!G140</f>
        <v>0</v>
      </c>
      <c r="H172" s="44">
        <f>дод3!H140</f>
        <v>0</v>
      </c>
      <c r="I172" s="44">
        <f>дод3!I140</f>
        <v>0</v>
      </c>
      <c r="J172" s="44">
        <f>дод3!J140</f>
        <v>0</v>
      </c>
      <c r="K172" s="44">
        <f>дод3!K140</f>
        <v>0</v>
      </c>
      <c r="L172" s="44">
        <f>дод3!L140</f>
        <v>0</v>
      </c>
      <c r="M172" s="44">
        <f>дод3!M140</f>
        <v>0</v>
      </c>
      <c r="N172" s="44">
        <f>дод3!N140</f>
        <v>0</v>
      </c>
      <c r="O172" s="44">
        <f>дод3!O140</f>
        <v>0</v>
      </c>
      <c r="P172" s="177">
        <f>дод3!P140</f>
        <v>440000</v>
      </c>
    </row>
    <row r="173" spans="1:16" s="21" customFormat="1" ht="33.75" customHeight="1" x14ac:dyDescent="0.2">
      <c r="A173" s="187"/>
      <c r="B173" s="192"/>
      <c r="C173" s="163"/>
      <c r="D173" s="165" t="s">
        <v>35</v>
      </c>
      <c r="E173" s="44">
        <f t="shared" ref="E173:P173" si="32">E172</f>
        <v>440000</v>
      </c>
      <c r="F173" s="44">
        <f t="shared" si="32"/>
        <v>440000</v>
      </c>
      <c r="G173" s="44">
        <f t="shared" si="32"/>
        <v>0</v>
      </c>
      <c r="H173" s="44">
        <f t="shared" si="32"/>
        <v>0</v>
      </c>
      <c r="I173" s="44">
        <f t="shared" si="32"/>
        <v>0</v>
      </c>
      <c r="J173" s="44">
        <f t="shared" si="32"/>
        <v>0</v>
      </c>
      <c r="K173" s="44">
        <f t="shared" si="32"/>
        <v>0</v>
      </c>
      <c r="L173" s="44">
        <f t="shared" si="32"/>
        <v>0</v>
      </c>
      <c r="M173" s="44">
        <f t="shared" si="32"/>
        <v>0</v>
      </c>
      <c r="N173" s="44">
        <f t="shared" si="32"/>
        <v>0</v>
      </c>
      <c r="O173" s="44">
        <f t="shared" si="32"/>
        <v>0</v>
      </c>
      <c r="P173" s="177">
        <f t="shared" si="32"/>
        <v>440000</v>
      </c>
    </row>
    <row r="174" spans="1:16" s="21" customFormat="1" x14ac:dyDescent="0.2">
      <c r="A174" s="187">
        <v>1513047</v>
      </c>
      <c r="B174" s="192" t="s">
        <v>46</v>
      </c>
      <c r="C174" s="163" t="s">
        <v>412</v>
      </c>
      <c r="D174" s="198" t="s">
        <v>264</v>
      </c>
      <c r="E174" s="44">
        <f>дод3!E142</f>
        <v>400000</v>
      </c>
      <c r="F174" s="44">
        <f>дод3!F142</f>
        <v>400000</v>
      </c>
      <c r="G174" s="44">
        <f>дод3!G142</f>
        <v>0</v>
      </c>
      <c r="H174" s="44">
        <f>дод3!H142</f>
        <v>0</v>
      </c>
      <c r="I174" s="44">
        <f>дод3!I142</f>
        <v>0</v>
      </c>
      <c r="J174" s="44">
        <f>дод3!J142</f>
        <v>0</v>
      </c>
      <c r="K174" s="44">
        <f>дод3!K142</f>
        <v>0</v>
      </c>
      <c r="L174" s="44">
        <f>дод3!L142</f>
        <v>0</v>
      </c>
      <c r="M174" s="44">
        <f>дод3!M142</f>
        <v>0</v>
      </c>
      <c r="N174" s="44">
        <f>дод3!N142</f>
        <v>0</v>
      </c>
      <c r="O174" s="44">
        <f>дод3!O142</f>
        <v>0</v>
      </c>
      <c r="P174" s="177">
        <f>дод3!P142</f>
        <v>400000</v>
      </c>
    </row>
    <row r="175" spans="1:16" s="21" customFormat="1" ht="36" customHeight="1" x14ac:dyDescent="0.2">
      <c r="A175" s="187"/>
      <c r="B175" s="192"/>
      <c r="C175" s="163"/>
      <c r="D175" s="165" t="s">
        <v>35</v>
      </c>
      <c r="E175" s="44">
        <f t="shared" ref="E175:P175" si="33">E174</f>
        <v>400000</v>
      </c>
      <c r="F175" s="44">
        <f t="shared" si="33"/>
        <v>400000</v>
      </c>
      <c r="G175" s="44">
        <f t="shared" si="33"/>
        <v>0</v>
      </c>
      <c r="H175" s="44">
        <f t="shared" si="33"/>
        <v>0</v>
      </c>
      <c r="I175" s="44">
        <f t="shared" si="33"/>
        <v>0</v>
      </c>
      <c r="J175" s="44">
        <f t="shared" si="33"/>
        <v>0</v>
      </c>
      <c r="K175" s="44">
        <f t="shared" si="33"/>
        <v>0</v>
      </c>
      <c r="L175" s="44">
        <f t="shared" si="33"/>
        <v>0</v>
      </c>
      <c r="M175" s="44">
        <f t="shared" si="33"/>
        <v>0</v>
      </c>
      <c r="N175" s="44">
        <f t="shared" si="33"/>
        <v>0</v>
      </c>
      <c r="O175" s="44">
        <f t="shared" si="33"/>
        <v>0</v>
      </c>
      <c r="P175" s="177">
        <f t="shared" si="33"/>
        <v>400000</v>
      </c>
    </row>
    <row r="176" spans="1:16" s="21" customFormat="1" x14ac:dyDescent="0.2">
      <c r="A176" s="187">
        <v>1513048</v>
      </c>
      <c r="B176" s="192" t="s">
        <v>48</v>
      </c>
      <c r="C176" s="163" t="s">
        <v>412</v>
      </c>
      <c r="D176" s="165" t="s">
        <v>265</v>
      </c>
      <c r="E176" s="44">
        <f>дод3!E144</f>
        <v>16000000</v>
      </c>
      <c r="F176" s="44">
        <f>дод3!F144</f>
        <v>16000000</v>
      </c>
      <c r="G176" s="44">
        <f>дод3!G144</f>
        <v>0</v>
      </c>
      <c r="H176" s="44">
        <f>дод3!H144</f>
        <v>0</v>
      </c>
      <c r="I176" s="44">
        <f>дод3!I144</f>
        <v>0</v>
      </c>
      <c r="J176" s="44">
        <f>дод3!J144</f>
        <v>0</v>
      </c>
      <c r="K176" s="44">
        <f>дод3!K144</f>
        <v>0</v>
      </c>
      <c r="L176" s="44">
        <f>дод3!L144</f>
        <v>0</v>
      </c>
      <c r="M176" s="44">
        <f>дод3!M144</f>
        <v>0</v>
      </c>
      <c r="N176" s="44">
        <f>дод3!N144</f>
        <v>0</v>
      </c>
      <c r="O176" s="44">
        <f>дод3!O144</f>
        <v>0</v>
      </c>
      <c r="P176" s="177">
        <f>дод3!P144</f>
        <v>16000000</v>
      </c>
    </row>
    <row r="177" spans="1:16" s="21" customFormat="1" ht="21" customHeight="1" x14ac:dyDescent="0.2">
      <c r="A177" s="187"/>
      <c r="B177" s="192"/>
      <c r="C177" s="163"/>
      <c r="D177" s="165" t="s">
        <v>35</v>
      </c>
      <c r="E177" s="44">
        <f t="shared" ref="E177:P177" si="34">E176</f>
        <v>16000000</v>
      </c>
      <c r="F177" s="44">
        <f t="shared" si="34"/>
        <v>16000000</v>
      </c>
      <c r="G177" s="44">
        <f t="shared" si="34"/>
        <v>0</v>
      </c>
      <c r="H177" s="44">
        <f t="shared" si="34"/>
        <v>0</v>
      </c>
      <c r="I177" s="44">
        <f t="shared" si="34"/>
        <v>0</v>
      </c>
      <c r="J177" s="44">
        <f t="shared" si="34"/>
        <v>0</v>
      </c>
      <c r="K177" s="44">
        <f t="shared" si="34"/>
        <v>0</v>
      </c>
      <c r="L177" s="44">
        <f t="shared" si="34"/>
        <v>0</v>
      </c>
      <c r="M177" s="44">
        <f t="shared" si="34"/>
        <v>0</v>
      </c>
      <c r="N177" s="44">
        <f t="shared" si="34"/>
        <v>0</v>
      </c>
      <c r="O177" s="44">
        <f t="shared" si="34"/>
        <v>0</v>
      </c>
      <c r="P177" s="177">
        <f t="shared" si="34"/>
        <v>16000000</v>
      </c>
    </row>
    <row r="178" spans="1:16" s="21" customFormat="1" ht="16.5" customHeight="1" x14ac:dyDescent="0.2">
      <c r="A178" s="176">
        <v>1513049</v>
      </c>
      <c r="B178" s="192" t="s">
        <v>57</v>
      </c>
      <c r="C178" s="163" t="s">
        <v>58</v>
      </c>
      <c r="D178" s="165" t="s">
        <v>266</v>
      </c>
      <c r="E178" s="44">
        <f>дод3!E153</f>
        <v>800000</v>
      </c>
      <c r="F178" s="44">
        <f>дод3!F153</f>
        <v>800000</v>
      </c>
      <c r="G178" s="44">
        <f>дод3!G153</f>
        <v>0</v>
      </c>
      <c r="H178" s="44">
        <f>дод3!H153</f>
        <v>0</v>
      </c>
      <c r="I178" s="44">
        <f>дод3!I153</f>
        <v>0</v>
      </c>
      <c r="J178" s="44">
        <f>дод3!J153</f>
        <v>0</v>
      </c>
      <c r="K178" s="44">
        <f>дод3!K153</f>
        <v>0</v>
      </c>
      <c r="L178" s="44">
        <f>дод3!L153</f>
        <v>0</v>
      </c>
      <c r="M178" s="44">
        <f>дод3!M153</f>
        <v>0</v>
      </c>
      <c r="N178" s="44">
        <f>дод3!N153</f>
        <v>0</v>
      </c>
      <c r="O178" s="44">
        <f>дод3!O153</f>
        <v>0</v>
      </c>
      <c r="P178" s="177">
        <f>дод3!P153</f>
        <v>800000</v>
      </c>
    </row>
    <row r="179" spans="1:16" s="21" customFormat="1" ht="21" customHeight="1" x14ac:dyDescent="0.2">
      <c r="A179" s="187"/>
      <c r="B179" s="192"/>
      <c r="C179" s="163"/>
      <c r="D179" s="165" t="s">
        <v>35</v>
      </c>
      <c r="E179" s="44">
        <f>дод3!E154</f>
        <v>800000</v>
      </c>
      <c r="F179" s="44">
        <f>дод3!F154</f>
        <v>800000</v>
      </c>
      <c r="G179" s="44">
        <f>дод3!G154</f>
        <v>0</v>
      </c>
      <c r="H179" s="44">
        <f>дод3!H154</f>
        <v>0</v>
      </c>
      <c r="I179" s="44">
        <f>дод3!I154</f>
        <v>0</v>
      </c>
      <c r="J179" s="44">
        <f>дод3!J154</f>
        <v>0</v>
      </c>
      <c r="K179" s="44">
        <f>дод3!K154</f>
        <v>0</v>
      </c>
      <c r="L179" s="44">
        <f>дод3!L154</f>
        <v>0</v>
      </c>
      <c r="M179" s="44">
        <f>дод3!M154</f>
        <v>0</v>
      </c>
      <c r="N179" s="44">
        <f>дод3!N154</f>
        <v>0</v>
      </c>
      <c r="O179" s="44">
        <f>дод3!O154</f>
        <v>0</v>
      </c>
      <c r="P179" s="177">
        <f>дод3!P154</f>
        <v>800000</v>
      </c>
    </row>
    <row r="180" spans="1:16" x14ac:dyDescent="0.2">
      <c r="A180" s="176">
        <v>1513050</v>
      </c>
      <c r="B180" s="157" t="s">
        <v>73</v>
      </c>
      <c r="C180" s="163" t="s">
        <v>58</v>
      </c>
      <c r="D180" s="165" t="s">
        <v>267</v>
      </c>
      <c r="E180" s="44">
        <f>дод3!E167</f>
        <v>21000000</v>
      </c>
      <c r="F180" s="44">
        <f>дод3!F167</f>
        <v>21000000</v>
      </c>
      <c r="G180" s="44">
        <f>дод3!G167</f>
        <v>0</v>
      </c>
      <c r="H180" s="44">
        <f>дод3!H167</f>
        <v>0</v>
      </c>
      <c r="I180" s="44">
        <f>дод3!I167</f>
        <v>0</v>
      </c>
      <c r="J180" s="44">
        <f>дод3!J167</f>
        <v>0</v>
      </c>
      <c r="K180" s="44">
        <f>дод3!K167</f>
        <v>0</v>
      </c>
      <c r="L180" s="44">
        <f>дод3!L167</f>
        <v>0</v>
      </c>
      <c r="M180" s="44">
        <f>дод3!M167</f>
        <v>0</v>
      </c>
      <c r="N180" s="44">
        <f>дод3!N167</f>
        <v>0</v>
      </c>
      <c r="O180" s="44">
        <f>дод3!O167</f>
        <v>0</v>
      </c>
      <c r="P180" s="177">
        <f>дод3!P167</f>
        <v>21000000</v>
      </c>
    </row>
    <row r="181" spans="1:16" ht="45" x14ac:dyDescent="0.2">
      <c r="A181" s="176"/>
      <c r="B181" s="157"/>
      <c r="C181" s="163" t="s">
        <v>75</v>
      </c>
      <c r="D181" s="165" t="s">
        <v>35</v>
      </c>
      <c r="E181" s="44">
        <f t="shared" ref="E181:P181" si="35">E180</f>
        <v>21000000</v>
      </c>
      <c r="F181" s="44">
        <f t="shared" si="35"/>
        <v>21000000</v>
      </c>
      <c r="G181" s="44">
        <f t="shared" si="35"/>
        <v>0</v>
      </c>
      <c r="H181" s="44">
        <f t="shared" si="35"/>
        <v>0</v>
      </c>
      <c r="I181" s="44">
        <f t="shared" si="35"/>
        <v>0</v>
      </c>
      <c r="J181" s="44">
        <f t="shared" si="35"/>
        <v>0</v>
      </c>
      <c r="K181" s="44">
        <f t="shared" si="35"/>
        <v>0</v>
      </c>
      <c r="L181" s="44">
        <f t="shared" si="35"/>
        <v>0</v>
      </c>
      <c r="M181" s="44">
        <f t="shared" si="35"/>
        <v>0</v>
      </c>
      <c r="N181" s="44">
        <f t="shared" si="35"/>
        <v>0</v>
      </c>
      <c r="O181" s="44">
        <f t="shared" si="35"/>
        <v>0</v>
      </c>
      <c r="P181" s="177">
        <f t="shared" si="35"/>
        <v>21000000</v>
      </c>
    </row>
    <row r="182" spans="1:16" s="21" customFormat="1" ht="21.75" customHeight="1" x14ac:dyDescent="0.2">
      <c r="A182" s="176">
        <v>1513400</v>
      </c>
      <c r="B182" s="34" t="s">
        <v>325</v>
      </c>
      <c r="C182" s="34" t="s">
        <v>326</v>
      </c>
      <c r="D182" s="162" t="s">
        <v>268</v>
      </c>
      <c r="E182" s="44">
        <f>дод3!E152</f>
        <v>1542400</v>
      </c>
      <c r="F182" s="44">
        <f>дод3!F152</f>
        <v>1542400</v>
      </c>
      <c r="G182" s="44">
        <f>дод3!G152</f>
        <v>0</v>
      </c>
      <c r="H182" s="44">
        <f>дод3!H152</f>
        <v>0</v>
      </c>
      <c r="I182" s="44">
        <f>дод3!I152</f>
        <v>0</v>
      </c>
      <c r="J182" s="44">
        <f>дод3!J152</f>
        <v>0</v>
      </c>
      <c r="K182" s="44">
        <f>дод3!K152</f>
        <v>0</v>
      </c>
      <c r="L182" s="44">
        <f>дод3!L152</f>
        <v>0</v>
      </c>
      <c r="M182" s="44">
        <f>дод3!M152</f>
        <v>0</v>
      </c>
      <c r="N182" s="44">
        <f>дод3!N152</f>
        <v>0</v>
      </c>
      <c r="O182" s="44">
        <f>дод3!O152</f>
        <v>0</v>
      </c>
      <c r="P182" s="177">
        <f>дод3!P152</f>
        <v>1542400</v>
      </c>
    </row>
    <row r="183" spans="1:16" ht="12" customHeight="1" x14ac:dyDescent="0.2">
      <c r="A183" s="176">
        <v>1513201</v>
      </c>
      <c r="B183" s="34" t="s">
        <v>62</v>
      </c>
      <c r="C183" s="34" t="s">
        <v>333</v>
      </c>
      <c r="D183" s="185" t="s">
        <v>63</v>
      </c>
      <c r="E183" s="44">
        <f>дод3!E157</f>
        <v>220000</v>
      </c>
      <c r="F183" s="44">
        <f>дод3!F157</f>
        <v>220000</v>
      </c>
      <c r="G183" s="44">
        <f>дод3!G157</f>
        <v>0</v>
      </c>
      <c r="H183" s="44">
        <f>дод3!H157</f>
        <v>0</v>
      </c>
      <c r="I183" s="44">
        <f>дод3!I157</f>
        <v>0</v>
      </c>
      <c r="J183" s="44">
        <f>дод3!J157</f>
        <v>20276</v>
      </c>
      <c r="K183" s="44">
        <f>дод3!K157</f>
        <v>0</v>
      </c>
      <c r="L183" s="44">
        <f>дод3!L157</f>
        <v>0</v>
      </c>
      <c r="M183" s="44">
        <f>дод3!M157</f>
        <v>0</v>
      </c>
      <c r="N183" s="44">
        <f>дод3!N157</f>
        <v>20276</v>
      </c>
      <c r="O183" s="44">
        <f>дод3!O157</f>
        <v>20276</v>
      </c>
      <c r="P183" s="177">
        <f>дод3!P157</f>
        <v>240276</v>
      </c>
    </row>
    <row r="184" spans="1:16" s="21" customFormat="1" ht="11.25" customHeight="1" x14ac:dyDescent="0.2">
      <c r="A184" s="176">
        <v>1513131</v>
      </c>
      <c r="B184" s="179" t="s">
        <v>328</v>
      </c>
      <c r="C184" s="179" t="s">
        <v>412</v>
      </c>
      <c r="D184" s="188" t="s">
        <v>269</v>
      </c>
      <c r="E184" s="44">
        <f>дод3!E158</f>
        <v>1216000</v>
      </c>
      <c r="F184" s="44">
        <f>дод3!F158</f>
        <v>1216000</v>
      </c>
      <c r="G184" s="44">
        <f>дод3!G158</f>
        <v>887500</v>
      </c>
      <c r="H184" s="44">
        <f>дод3!H158</f>
        <v>94200</v>
      </c>
      <c r="I184" s="44">
        <f>дод3!I158</f>
        <v>0</v>
      </c>
      <c r="J184" s="44">
        <f>дод3!J158</f>
        <v>18000</v>
      </c>
      <c r="K184" s="44">
        <f>дод3!K158</f>
        <v>0</v>
      </c>
      <c r="L184" s="44">
        <f>дод3!L158</f>
        <v>0</v>
      </c>
      <c r="M184" s="44">
        <f>дод3!M158</f>
        <v>0</v>
      </c>
      <c r="N184" s="44">
        <f>дод3!N158</f>
        <v>18000</v>
      </c>
      <c r="O184" s="44">
        <f>дод3!O158</f>
        <v>18000</v>
      </c>
      <c r="P184" s="177">
        <f>дод3!P158</f>
        <v>1234000</v>
      </c>
    </row>
    <row r="185" spans="1:16" s="21" customFormat="1" ht="11.25" customHeight="1" x14ac:dyDescent="0.2">
      <c r="A185" s="176">
        <v>1513132</v>
      </c>
      <c r="B185" s="179" t="s">
        <v>330</v>
      </c>
      <c r="C185" s="179" t="s">
        <v>58</v>
      </c>
      <c r="D185" s="88" t="s">
        <v>64</v>
      </c>
      <c r="E185" s="44">
        <f>дод3!E159</f>
        <v>8900</v>
      </c>
      <c r="F185" s="44">
        <f>дод3!F159</f>
        <v>8900</v>
      </c>
      <c r="G185" s="44">
        <f>дод3!G159</f>
        <v>0</v>
      </c>
      <c r="H185" s="44">
        <f>дод3!H159</f>
        <v>0</v>
      </c>
      <c r="I185" s="44">
        <f>дод3!I159</f>
        <v>0</v>
      </c>
      <c r="J185" s="44">
        <f>дод3!J159</f>
        <v>0</v>
      </c>
      <c r="K185" s="44">
        <f>дод3!K159</f>
        <v>0</v>
      </c>
      <c r="L185" s="44">
        <f>дод3!L159</f>
        <v>0</v>
      </c>
      <c r="M185" s="44">
        <f>дод3!M159</f>
        <v>0</v>
      </c>
      <c r="N185" s="44">
        <f>дод3!N159</f>
        <v>0</v>
      </c>
      <c r="O185" s="44">
        <f>дод3!O159</f>
        <v>0</v>
      </c>
      <c r="P185" s="177">
        <f>дод3!P159</f>
        <v>8900</v>
      </c>
    </row>
    <row r="186" spans="1:16" s="21" customFormat="1" ht="12" customHeight="1" x14ac:dyDescent="0.2">
      <c r="A186" s="176">
        <v>1513140</v>
      </c>
      <c r="B186" s="179" t="s">
        <v>411</v>
      </c>
      <c r="C186" s="179" t="s">
        <v>412</v>
      </c>
      <c r="D186" s="184" t="s">
        <v>204</v>
      </c>
      <c r="E186" s="44">
        <f>дод3!E160</f>
        <v>100000</v>
      </c>
      <c r="F186" s="44">
        <f>дод3!F160</f>
        <v>100000</v>
      </c>
      <c r="G186" s="44">
        <f>дод3!G160</f>
        <v>0</v>
      </c>
      <c r="H186" s="44">
        <f>дод3!H160</f>
        <v>0</v>
      </c>
      <c r="I186" s="44">
        <f>дод3!I160</f>
        <v>0</v>
      </c>
      <c r="J186" s="44">
        <f>дод3!J160</f>
        <v>0</v>
      </c>
      <c r="K186" s="44">
        <f>дод3!K160</f>
        <v>0</v>
      </c>
      <c r="L186" s="44">
        <f>дод3!L160</f>
        <v>0</v>
      </c>
      <c r="M186" s="44">
        <f>дод3!M160</f>
        <v>0</v>
      </c>
      <c r="N186" s="44">
        <f>дод3!N160</f>
        <v>0</v>
      </c>
      <c r="O186" s="44">
        <f>дод3!O160</f>
        <v>0</v>
      </c>
      <c r="P186" s="177">
        <f>дод3!P160</f>
        <v>100000</v>
      </c>
    </row>
    <row r="187" spans="1:16" x14ac:dyDescent="0.2">
      <c r="A187" s="176">
        <v>1513500</v>
      </c>
      <c r="B187" s="34" t="s">
        <v>65</v>
      </c>
      <c r="C187" s="34" t="s">
        <v>412</v>
      </c>
      <c r="D187" s="165" t="s">
        <v>380</v>
      </c>
      <c r="E187" s="44">
        <f>дод3!E161</f>
        <v>100000</v>
      </c>
      <c r="F187" s="44">
        <f>дод3!F161</f>
        <v>100000</v>
      </c>
      <c r="G187" s="44">
        <f>дод3!G161</f>
        <v>0</v>
      </c>
      <c r="H187" s="44">
        <f>дод3!H161</f>
        <v>0</v>
      </c>
      <c r="I187" s="44">
        <f>дод3!I161</f>
        <v>0</v>
      </c>
      <c r="J187" s="44">
        <f>дод3!J161</f>
        <v>0</v>
      </c>
      <c r="K187" s="44">
        <f>дод3!K161</f>
        <v>0</v>
      </c>
      <c r="L187" s="44">
        <f>дод3!L161</f>
        <v>0</v>
      </c>
      <c r="M187" s="44">
        <f>дод3!M161</f>
        <v>0</v>
      </c>
      <c r="N187" s="44">
        <f>дод3!N161</f>
        <v>0</v>
      </c>
      <c r="O187" s="44">
        <f>дод3!O161</f>
        <v>0</v>
      </c>
      <c r="P187" s="177">
        <f>дод3!P161</f>
        <v>100000</v>
      </c>
    </row>
    <row r="188" spans="1:16" ht="33.75" x14ac:dyDescent="0.2">
      <c r="A188" s="176">
        <v>1513160</v>
      </c>
      <c r="B188" s="179" t="s">
        <v>414</v>
      </c>
      <c r="C188" s="179" t="s">
        <v>412</v>
      </c>
      <c r="D188" s="180" t="s">
        <v>205</v>
      </c>
      <c r="E188" s="44">
        <f>дод3!E162</f>
        <v>117000</v>
      </c>
      <c r="F188" s="44">
        <f>дод3!F162</f>
        <v>117000</v>
      </c>
      <c r="G188" s="44">
        <f>дод3!G162</f>
        <v>0</v>
      </c>
      <c r="H188" s="44">
        <f>дод3!H162</f>
        <v>0</v>
      </c>
      <c r="I188" s="44">
        <f>дод3!I162</f>
        <v>0</v>
      </c>
      <c r="J188" s="44">
        <f>дод3!J162</f>
        <v>0</v>
      </c>
      <c r="K188" s="44">
        <f>дод3!K162</f>
        <v>0</v>
      </c>
      <c r="L188" s="44">
        <f>дод3!L162</f>
        <v>0</v>
      </c>
      <c r="M188" s="44">
        <f>дод3!M162</f>
        <v>0</v>
      </c>
      <c r="N188" s="44">
        <f>дод3!N162</f>
        <v>0</v>
      </c>
      <c r="O188" s="44">
        <f>дод3!O162</f>
        <v>0</v>
      </c>
      <c r="P188" s="177">
        <f>дод3!P162</f>
        <v>117000</v>
      </c>
    </row>
    <row r="189" spans="1:16" ht="22.5" x14ac:dyDescent="0.2">
      <c r="A189" s="176">
        <v>1513104</v>
      </c>
      <c r="B189" s="34" t="s">
        <v>66</v>
      </c>
      <c r="C189" s="34" t="s">
        <v>67</v>
      </c>
      <c r="D189" s="165" t="s">
        <v>270</v>
      </c>
      <c r="E189" s="44">
        <f>дод3!E163</f>
        <v>3626500</v>
      </c>
      <c r="F189" s="44">
        <f>дод3!F163</f>
        <v>3626500</v>
      </c>
      <c r="G189" s="44">
        <f>дод3!G163</f>
        <v>2747000</v>
      </c>
      <c r="H189" s="44">
        <f>дод3!H163</f>
        <v>142800</v>
      </c>
      <c r="I189" s="44">
        <f>дод3!I163</f>
        <v>0</v>
      </c>
      <c r="J189" s="44">
        <f>дод3!J163</f>
        <v>38000</v>
      </c>
      <c r="K189" s="44">
        <f>дод3!K163</f>
        <v>38000</v>
      </c>
      <c r="L189" s="44">
        <f>дод3!L163</f>
        <v>7000</v>
      </c>
      <c r="M189" s="44">
        <f>дод3!M163</f>
        <v>8500</v>
      </c>
      <c r="N189" s="44">
        <f>дод3!N163</f>
        <v>0</v>
      </c>
      <c r="O189" s="44">
        <f>дод3!O163</f>
        <v>0</v>
      </c>
      <c r="P189" s="177">
        <f>дод3!P163</f>
        <v>3664500</v>
      </c>
    </row>
    <row r="190" spans="1:16" ht="33.75" x14ac:dyDescent="0.2">
      <c r="A190" s="176">
        <v>1513181</v>
      </c>
      <c r="B190" s="34" t="s">
        <v>69</v>
      </c>
      <c r="C190" s="34" t="s">
        <v>58</v>
      </c>
      <c r="D190" s="165" t="s">
        <v>271</v>
      </c>
      <c r="E190" s="44">
        <f>дод3!E164</f>
        <v>700000</v>
      </c>
      <c r="F190" s="44">
        <f>дод3!F164</f>
        <v>700000</v>
      </c>
      <c r="G190" s="44">
        <f>дод3!G164</f>
        <v>0</v>
      </c>
      <c r="H190" s="44">
        <f>дод3!H164</f>
        <v>0</v>
      </c>
      <c r="I190" s="44">
        <f>дод3!I164</f>
        <v>0</v>
      </c>
      <c r="J190" s="44">
        <f>дод3!J164</f>
        <v>0</v>
      </c>
      <c r="K190" s="44">
        <f>дод3!K164</f>
        <v>0</v>
      </c>
      <c r="L190" s="44">
        <f>дод3!L164</f>
        <v>0</v>
      </c>
      <c r="M190" s="44">
        <f>дод3!M164</f>
        <v>0</v>
      </c>
      <c r="N190" s="44">
        <f>дод3!N164</f>
        <v>0</v>
      </c>
      <c r="O190" s="44">
        <f>дод3!O164</f>
        <v>0</v>
      </c>
      <c r="P190" s="177">
        <f>дод3!P164</f>
        <v>700000</v>
      </c>
    </row>
    <row r="191" spans="1:16" x14ac:dyDescent="0.2">
      <c r="A191" s="176">
        <v>1513105</v>
      </c>
      <c r="B191" s="34" t="s">
        <v>71</v>
      </c>
      <c r="C191" s="34" t="s">
        <v>58</v>
      </c>
      <c r="D191" s="165" t="s">
        <v>272</v>
      </c>
      <c r="E191" s="44">
        <f>дод3!E165</f>
        <v>2496500</v>
      </c>
      <c r="F191" s="44">
        <f>дод3!F165</f>
        <v>2496500</v>
      </c>
      <c r="G191" s="44">
        <f>дод3!G165</f>
        <v>1417720</v>
      </c>
      <c r="H191" s="44">
        <f>дод3!H165</f>
        <v>647500</v>
      </c>
      <c r="I191" s="44">
        <f>дод3!I165</f>
        <v>0</v>
      </c>
      <c r="J191" s="44">
        <f>дод3!J165</f>
        <v>432724</v>
      </c>
      <c r="K191" s="44">
        <f>дод3!K165</f>
        <v>0</v>
      </c>
      <c r="L191" s="44">
        <f>дод3!L165</f>
        <v>0</v>
      </c>
      <c r="M191" s="44">
        <f>дод3!M165</f>
        <v>0</v>
      </c>
      <c r="N191" s="44">
        <f>дод3!N165</f>
        <v>432724</v>
      </c>
      <c r="O191" s="44">
        <f>дод3!O165</f>
        <v>432724</v>
      </c>
      <c r="P191" s="177">
        <f>дод3!P165</f>
        <v>2929224</v>
      </c>
    </row>
    <row r="192" spans="1:16" ht="12" customHeight="1" x14ac:dyDescent="0.2">
      <c r="A192" s="176">
        <v>1518600</v>
      </c>
      <c r="B192" s="163" t="s">
        <v>78</v>
      </c>
      <c r="C192" s="163" t="s">
        <v>375</v>
      </c>
      <c r="D192" s="164" t="s">
        <v>380</v>
      </c>
      <c r="E192" s="44">
        <f>дод3!E173</f>
        <v>65000</v>
      </c>
      <c r="F192" s="44">
        <f>дод3!F173</f>
        <v>65000</v>
      </c>
      <c r="G192" s="44">
        <f>дод3!G173</f>
        <v>0</v>
      </c>
      <c r="H192" s="44">
        <f>дод3!H173</f>
        <v>0</v>
      </c>
      <c r="I192" s="44">
        <f>дод3!I173</f>
        <v>0</v>
      </c>
      <c r="J192" s="44">
        <f>дод3!J173</f>
        <v>0</v>
      </c>
      <c r="K192" s="44">
        <f>дод3!K173</f>
        <v>0</v>
      </c>
      <c r="L192" s="44">
        <f>дод3!L173</f>
        <v>0</v>
      </c>
      <c r="M192" s="44">
        <f>дод3!M173</f>
        <v>0</v>
      </c>
      <c r="N192" s="44">
        <f>дод3!N173</f>
        <v>0</v>
      </c>
      <c r="O192" s="44">
        <f>дод3!O173</f>
        <v>0</v>
      </c>
      <c r="P192" s="177">
        <f>дод3!P173</f>
        <v>65000</v>
      </c>
    </row>
    <row r="193" spans="1:16" x14ac:dyDescent="0.2">
      <c r="A193" s="174">
        <v>2000000</v>
      </c>
      <c r="B193" s="153"/>
      <c r="C193" s="154"/>
      <c r="D193" s="155" t="s">
        <v>81</v>
      </c>
      <c r="E193" s="29">
        <f>дод3!E175</f>
        <v>1132600</v>
      </c>
      <c r="F193" s="29">
        <f>дод3!F175</f>
        <v>1132600</v>
      </c>
      <c r="G193" s="29">
        <f>дод3!G175</f>
        <v>797000</v>
      </c>
      <c r="H193" s="29">
        <f>дод3!H175</f>
        <v>59200</v>
      </c>
      <c r="I193" s="29">
        <f>дод3!I175</f>
        <v>0</v>
      </c>
      <c r="J193" s="29">
        <f>дод3!J175</f>
        <v>26000</v>
      </c>
      <c r="K193" s="29">
        <f>дод3!K175</f>
        <v>0</v>
      </c>
      <c r="L193" s="29">
        <f>дод3!L175</f>
        <v>0</v>
      </c>
      <c r="M193" s="29">
        <f>дод3!M175</f>
        <v>0</v>
      </c>
      <c r="N193" s="29">
        <f>дод3!N175</f>
        <v>26000</v>
      </c>
      <c r="O193" s="29">
        <f>дод3!O175</f>
        <v>26000</v>
      </c>
      <c r="P193" s="29">
        <f>дод3!P175</f>
        <v>1158600</v>
      </c>
    </row>
    <row r="194" spans="1:16" x14ac:dyDescent="0.2">
      <c r="A194" s="176">
        <v>2010000</v>
      </c>
      <c r="B194" s="157"/>
      <c r="C194" s="154"/>
      <c r="D194" s="158" t="s">
        <v>81</v>
      </c>
      <c r="E194" s="29">
        <f t="shared" ref="E194:P194" si="36">E193</f>
        <v>1132600</v>
      </c>
      <c r="F194" s="29">
        <f t="shared" si="36"/>
        <v>1132600</v>
      </c>
      <c r="G194" s="29">
        <f t="shared" si="36"/>
        <v>797000</v>
      </c>
      <c r="H194" s="29">
        <f t="shared" si="36"/>
        <v>59200</v>
      </c>
      <c r="I194" s="29">
        <f t="shared" si="36"/>
        <v>0</v>
      </c>
      <c r="J194" s="29">
        <f t="shared" si="36"/>
        <v>26000</v>
      </c>
      <c r="K194" s="29">
        <f t="shared" si="36"/>
        <v>0</v>
      </c>
      <c r="L194" s="29">
        <f t="shared" si="36"/>
        <v>0</v>
      </c>
      <c r="M194" s="29">
        <f t="shared" si="36"/>
        <v>0</v>
      </c>
      <c r="N194" s="29">
        <f t="shared" si="36"/>
        <v>26000</v>
      </c>
      <c r="O194" s="29">
        <f t="shared" si="36"/>
        <v>26000</v>
      </c>
      <c r="P194" s="29">
        <f t="shared" si="36"/>
        <v>1158600</v>
      </c>
    </row>
    <row r="195" spans="1:16" s="21" customFormat="1" ht="14.25" customHeight="1" x14ac:dyDescent="0.2">
      <c r="A195" s="176">
        <v>2010180</v>
      </c>
      <c r="B195" s="157" t="s">
        <v>322</v>
      </c>
      <c r="C195" s="159" t="s">
        <v>323</v>
      </c>
      <c r="D195" s="199" t="s">
        <v>273</v>
      </c>
      <c r="E195" s="44">
        <f t="shared" ref="E195:P195" si="37">E193</f>
        <v>1132600</v>
      </c>
      <c r="F195" s="44">
        <f t="shared" si="37"/>
        <v>1132600</v>
      </c>
      <c r="G195" s="44">
        <f t="shared" si="37"/>
        <v>797000</v>
      </c>
      <c r="H195" s="44">
        <f t="shared" si="37"/>
        <v>59200</v>
      </c>
      <c r="I195" s="44">
        <f t="shared" si="37"/>
        <v>0</v>
      </c>
      <c r="J195" s="44">
        <f t="shared" si="37"/>
        <v>26000</v>
      </c>
      <c r="K195" s="44">
        <f t="shared" si="37"/>
        <v>0</v>
      </c>
      <c r="L195" s="44">
        <f t="shared" si="37"/>
        <v>0</v>
      </c>
      <c r="M195" s="44">
        <f t="shared" si="37"/>
        <v>0</v>
      </c>
      <c r="N195" s="44">
        <f t="shared" si="37"/>
        <v>26000</v>
      </c>
      <c r="O195" s="44">
        <f t="shared" si="37"/>
        <v>26000</v>
      </c>
      <c r="P195" s="177">
        <f t="shared" si="37"/>
        <v>1158600</v>
      </c>
    </row>
    <row r="196" spans="1:16" s="21" customFormat="1" ht="15" hidden="1" customHeight="1" x14ac:dyDescent="0.2">
      <c r="A196" s="187"/>
      <c r="B196" s="192"/>
      <c r="C196" s="159" t="s">
        <v>82</v>
      </c>
      <c r="D196" s="200" t="s">
        <v>83</v>
      </c>
      <c r="E196" s="44"/>
      <c r="F196" s="44"/>
      <c r="G196" s="44"/>
      <c r="H196" s="44"/>
      <c r="I196" s="44"/>
      <c r="J196" s="55">
        <v>0</v>
      </c>
      <c r="K196" s="44"/>
      <c r="L196" s="44"/>
      <c r="M196" s="44"/>
      <c r="N196" s="44"/>
      <c r="O196" s="44"/>
      <c r="P196" s="201">
        <v>0</v>
      </c>
    </row>
    <row r="197" spans="1:16" s="21" customFormat="1" x14ac:dyDescent="0.2">
      <c r="A197" s="202">
        <v>2400000</v>
      </c>
      <c r="B197" s="203"/>
      <c r="C197" s="204"/>
      <c r="D197" s="205" t="s">
        <v>85</v>
      </c>
      <c r="E197" s="177">
        <f>дод3!E181</f>
        <v>20666400</v>
      </c>
      <c r="F197" s="177">
        <f>дод3!F181</f>
        <v>20666400</v>
      </c>
      <c r="G197" s="177">
        <f>дод3!G181</f>
        <v>12133800</v>
      </c>
      <c r="H197" s="177">
        <f>дод3!H181</f>
        <v>3236500</v>
      </c>
      <c r="I197" s="177">
        <f>дод3!I181</f>
        <v>0</v>
      </c>
      <c r="J197" s="177">
        <f>дод3!J181</f>
        <v>2043500</v>
      </c>
      <c r="K197" s="177">
        <f>дод3!K181</f>
        <v>1240500</v>
      </c>
      <c r="L197" s="177">
        <f>дод3!L181</f>
        <v>579300</v>
      </c>
      <c r="M197" s="177">
        <f>дод3!M181</f>
        <v>284500</v>
      </c>
      <c r="N197" s="177">
        <f>дод3!N181</f>
        <v>803000</v>
      </c>
      <c r="O197" s="177">
        <f>дод3!O181</f>
        <v>800000</v>
      </c>
      <c r="P197" s="177">
        <f>дод3!P181</f>
        <v>22709900</v>
      </c>
    </row>
    <row r="198" spans="1:16" s="21" customFormat="1" x14ac:dyDescent="0.2">
      <c r="A198" s="187">
        <v>2410000</v>
      </c>
      <c r="B198" s="192"/>
      <c r="C198" s="204"/>
      <c r="D198" s="186" t="s">
        <v>274</v>
      </c>
      <c r="E198" s="177">
        <f t="shared" ref="E198:P198" si="38">E197</f>
        <v>20666400</v>
      </c>
      <c r="F198" s="177">
        <f t="shared" si="38"/>
        <v>20666400</v>
      </c>
      <c r="G198" s="177">
        <f t="shared" si="38"/>
        <v>12133800</v>
      </c>
      <c r="H198" s="177">
        <f t="shared" si="38"/>
        <v>3236500</v>
      </c>
      <c r="I198" s="177">
        <f t="shared" si="38"/>
        <v>0</v>
      </c>
      <c r="J198" s="177">
        <f t="shared" si="38"/>
        <v>2043500</v>
      </c>
      <c r="K198" s="177">
        <f t="shared" si="38"/>
        <v>1240500</v>
      </c>
      <c r="L198" s="177">
        <f t="shared" si="38"/>
        <v>579300</v>
      </c>
      <c r="M198" s="177">
        <f t="shared" si="38"/>
        <v>284500</v>
      </c>
      <c r="N198" s="177">
        <f t="shared" si="38"/>
        <v>803000</v>
      </c>
      <c r="O198" s="177">
        <f t="shared" si="38"/>
        <v>800000</v>
      </c>
      <c r="P198" s="177">
        <f t="shared" si="38"/>
        <v>22709900</v>
      </c>
    </row>
    <row r="199" spans="1:16" s="21" customFormat="1" x14ac:dyDescent="0.2">
      <c r="A199" s="187">
        <v>2410180</v>
      </c>
      <c r="B199" s="159" t="s">
        <v>322</v>
      </c>
      <c r="C199" s="159" t="s">
        <v>323</v>
      </c>
      <c r="D199" s="200" t="s">
        <v>275</v>
      </c>
      <c r="E199" s="44">
        <f>дод3!E182</f>
        <v>327600</v>
      </c>
      <c r="F199" s="44">
        <f>дод3!F182</f>
        <v>327600</v>
      </c>
      <c r="G199" s="44">
        <f>дод3!G182</f>
        <v>228500</v>
      </c>
      <c r="H199" s="44">
        <f>дод3!H182</f>
        <v>9200</v>
      </c>
      <c r="I199" s="44">
        <f>дод3!I182</f>
        <v>0</v>
      </c>
      <c r="J199" s="44">
        <f>дод3!J182</f>
        <v>13000</v>
      </c>
      <c r="K199" s="44">
        <f>дод3!K182</f>
        <v>0</v>
      </c>
      <c r="L199" s="44">
        <f>дод3!L182</f>
        <v>0</v>
      </c>
      <c r="M199" s="44">
        <f>дод3!M182</f>
        <v>0</v>
      </c>
      <c r="N199" s="44">
        <f>дод3!N182</f>
        <v>13000</v>
      </c>
      <c r="O199" s="44">
        <f>дод3!O182</f>
        <v>13000</v>
      </c>
      <c r="P199" s="177">
        <f>дод3!P182</f>
        <v>340600</v>
      </c>
    </row>
    <row r="200" spans="1:16" x14ac:dyDescent="0.2">
      <c r="A200" s="176">
        <v>2414060</v>
      </c>
      <c r="B200" s="163">
        <v>110201</v>
      </c>
      <c r="C200" s="163" t="s">
        <v>86</v>
      </c>
      <c r="D200" s="165" t="s">
        <v>87</v>
      </c>
      <c r="E200" s="44">
        <f>дод3!E183</f>
        <v>3240000</v>
      </c>
      <c r="F200" s="44">
        <f>дод3!F183</f>
        <v>3240000</v>
      </c>
      <c r="G200" s="44">
        <f>дод3!G183</f>
        <v>1965700</v>
      </c>
      <c r="H200" s="44">
        <f>дод3!H183</f>
        <v>391500</v>
      </c>
      <c r="I200" s="44">
        <f>дод3!I183</f>
        <v>0</v>
      </c>
      <c r="J200" s="44">
        <f>дод3!J183</f>
        <v>170000</v>
      </c>
      <c r="K200" s="44">
        <f>дод3!K183</f>
        <v>0</v>
      </c>
      <c r="L200" s="44">
        <f>дод3!L183</f>
        <v>0</v>
      </c>
      <c r="M200" s="44">
        <f>дод3!M183</f>
        <v>0</v>
      </c>
      <c r="N200" s="44">
        <f>дод3!N183</f>
        <v>170000</v>
      </c>
      <c r="O200" s="44">
        <f>дод3!O183</f>
        <v>170000</v>
      </c>
      <c r="P200" s="177">
        <f>дод3!P183</f>
        <v>3410000</v>
      </c>
    </row>
    <row r="201" spans="1:16" x14ac:dyDescent="0.2">
      <c r="A201" s="176">
        <v>2414070</v>
      </c>
      <c r="B201" s="34">
        <v>110202</v>
      </c>
      <c r="C201" s="34" t="s">
        <v>86</v>
      </c>
      <c r="D201" s="178" t="s">
        <v>88</v>
      </c>
      <c r="E201" s="44">
        <f>дод3!E184</f>
        <v>1758300</v>
      </c>
      <c r="F201" s="44">
        <f>дод3!F184</f>
        <v>1758300</v>
      </c>
      <c r="G201" s="44">
        <f>дод3!G184</f>
        <v>1058600</v>
      </c>
      <c r="H201" s="44">
        <f>дод3!H184</f>
        <v>247100</v>
      </c>
      <c r="I201" s="44">
        <f>дод3!I184</f>
        <v>0</v>
      </c>
      <c r="J201" s="44">
        <f>дод3!J184</f>
        <v>149400</v>
      </c>
      <c r="K201" s="44">
        <f>дод3!K184</f>
        <v>32000</v>
      </c>
      <c r="L201" s="44">
        <f>дод3!L184</f>
        <v>3000</v>
      </c>
      <c r="M201" s="44">
        <f>дод3!M184</f>
        <v>6500</v>
      </c>
      <c r="N201" s="44">
        <f>дод3!N184</f>
        <v>117400</v>
      </c>
      <c r="O201" s="44">
        <f>дод3!O184</f>
        <v>114400</v>
      </c>
      <c r="P201" s="177">
        <f>дод3!P184</f>
        <v>1907700</v>
      </c>
    </row>
    <row r="202" spans="1:16" x14ac:dyDescent="0.2">
      <c r="A202" s="176">
        <v>2414090</v>
      </c>
      <c r="B202" s="163">
        <v>110204</v>
      </c>
      <c r="C202" s="163" t="s">
        <v>89</v>
      </c>
      <c r="D202" s="171" t="s">
        <v>90</v>
      </c>
      <c r="E202" s="44">
        <f>дод3!E185</f>
        <v>5139600</v>
      </c>
      <c r="F202" s="44">
        <f>дод3!F185</f>
        <v>5139600</v>
      </c>
      <c r="G202" s="44">
        <f>дод3!G185</f>
        <v>2382000</v>
      </c>
      <c r="H202" s="44">
        <f>дод3!H185</f>
        <v>1798300</v>
      </c>
      <c r="I202" s="44">
        <f>дод3!I185</f>
        <v>0</v>
      </c>
      <c r="J202" s="44">
        <f>дод3!J185</f>
        <v>502600</v>
      </c>
      <c r="K202" s="44">
        <f>дод3!K185</f>
        <v>408500</v>
      </c>
      <c r="L202" s="44">
        <f>дод3!L185</f>
        <v>4000</v>
      </c>
      <c r="M202" s="44">
        <f>дод3!M185</f>
        <v>262000</v>
      </c>
      <c r="N202" s="44">
        <f>дод3!N185</f>
        <v>94100</v>
      </c>
      <c r="O202" s="44">
        <f>дод3!O185</f>
        <v>94100</v>
      </c>
      <c r="P202" s="177">
        <f>дод3!P185</f>
        <v>5642200</v>
      </c>
    </row>
    <row r="203" spans="1:16" ht="22.5" hidden="1" customHeight="1" x14ac:dyDescent="0.2">
      <c r="A203" s="176"/>
      <c r="B203" s="163"/>
      <c r="C203" s="163"/>
      <c r="D203" s="42" t="s">
        <v>355</v>
      </c>
      <c r="E203" s="44">
        <v>0</v>
      </c>
      <c r="F203" s="44">
        <v>1</v>
      </c>
      <c r="G203" s="44">
        <v>1</v>
      </c>
      <c r="H203" s="44">
        <v>2</v>
      </c>
      <c r="I203" s="44">
        <v>3</v>
      </c>
      <c r="J203" s="44">
        <v>3</v>
      </c>
      <c r="K203" s="44">
        <v>4</v>
      </c>
      <c r="L203" s="44">
        <v>5</v>
      </c>
      <c r="M203" s="44">
        <v>6</v>
      </c>
      <c r="N203" s="44">
        <v>7</v>
      </c>
      <c r="O203" s="44">
        <v>8</v>
      </c>
      <c r="P203" s="177">
        <v>10</v>
      </c>
    </row>
    <row r="204" spans="1:16" x14ac:dyDescent="0.2">
      <c r="A204" s="176">
        <v>2414100</v>
      </c>
      <c r="B204" s="163">
        <v>110205</v>
      </c>
      <c r="C204" s="163" t="s">
        <v>396</v>
      </c>
      <c r="D204" s="165" t="s">
        <v>91</v>
      </c>
      <c r="E204" s="44">
        <f>дод3!E187</f>
        <v>8382200</v>
      </c>
      <c r="F204" s="44">
        <f>дод3!F187</f>
        <v>8382200</v>
      </c>
      <c r="G204" s="44">
        <f>дод3!G187</f>
        <v>5851300</v>
      </c>
      <c r="H204" s="44">
        <f>дод3!H187</f>
        <v>772500</v>
      </c>
      <c r="I204" s="44">
        <f>дод3!I187</f>
        <v>0</v>
      </c>
      <c r="J204" s="44">
        <f>дод3!J187</f>
        <v>1175000</v>
      </c>
      <c r="K204" s="44">
        <f>дод3!K187</f>
        <v>800000</v>
      </c>
      <c r="L204" s="44">
        <f>дод3!L187</f>
        <v>572300</v>
      </c>
      <c r="M204" s="44">
        <f>дод3!M187</f>
        <v>16000</v>
      </c>
      <c r="N204" s="44">
        <f>дод3!N187</f>
        <v>375000</v>
      </c>
      <c r="O204" s="44">
        <f>дод3!O187</f>
        <v>375000</v>
      </c>
      <c r="P204" s="177">
        <f>дод3!P187</f>
        <v>9557200</v>
      </c>
    </row>
    <row r="205" spans="1:16" ht="22.5" hidden="1" customHeight="1" x14ac:dyDescent="0.2">
      <c r="A205" s="176"/>
      <c r="B205" s="163"/>
      <c r="C205" s="163"/>
      <c r="D205" s="42" t="s">
        <v>355</v>
      </c>
      <c r="E205" s="44">
        <v>0</v>
      </c>
      <c r="F205" s="44">
        <v>1</v>
      </c>
      <c r="G205" s="44">
        <v>1</v>
      </c>
      <c r="H205" s="44">
        <v>2</v>
      </c>
      <c r="I205" s="44">
        <v>3</v>
      </c>
      <c r="J205" s="44">
        <v>3</v>
      </c>
      <c r="K205" s="44">
        <v>4</v>
      </c>
      <c r="L205" s="44">
        <v>5</v>
      </c>
      <c r="M205" s="44">
        <v>6</v>
      </c>
      <c r="N205" s="44">
        <v>7</v>
      </c>
      <c r="O205" s="44">
        <v>8</v>
      </c>
      <c r="P205" s="177">
        <v>10</v>
      </c>
    </row>
    <row r="206" spans="1:16" x14ac:dyDescent="0.2">
      <c r="A206" s="176">
        <v>2414200</v>
      </c>
      <c r="B206" s="163">
        <v>110502</v>
      </c>
      <c r="C206" s="163" t="s">
        <v>92</v>
      </c>
      <c r="D206" s="165" t="s">
        <v>276</v>
      </c>
      <c r="E206" s="44">
        <f>дод3!E189</f>
        <v>1818700</v>
      </c>
      <c r="F206" s="44">
        <f>дод3!F189</f>
        <v>1818700</v>
      </c>
      <c r="G206" s="44">
        <f>дод3!G189</f>
        <v>647700</v>
      </c>
      <c r="H206" s="44">
        <f>дод3!H189</f>
        <v>17900</v>
      </c>
      <c r="I206" s="44">
        <f>дод3!I189</f>
        <v>0</v>
      </c>
      <c r="J206" s="44">
        <f>дод3!J189</f>
        <v>33500</v>
      </c>
      <c r="K206" s="44">
        <f>дод3!K189</f>
        <v>0</v>
      </c>
      <c r="L206" s="44">
        <f>дод3!L189</f>
        <v>0</v>
      </c>
      <c r="M206" s="44">
        <f>дод3!M189</f>
        <v>0</v>
      </c>
      <c r="N206" s="44">
        <f>дод3!N189</f>
        <v>33500</v>
      </c>
      <c r="O206" s="44">
        <f>дод3!O189</f>
        <v>33500</v>
      </c>
      <c r="P206" s="177">
        <f>дод3!P189</f>
        <v>1852200</v>
      </c>
    </row>
    <row r="207" spans="1:16" ht="12.75" hidden="1" customHeight="1" x14ac:dyDescent="0.2">
      <c r="A207" s="176">
        <v>2414810</v>
      </c>
      <c r="B207" s="157"/>
      <c r="C207" s="163">
        <v>110502</v>
      </c>
      <c r="D207" s="160" t="s">
        <v>277</v>
      </c>
      <c r="E207" s="30"/>
      <c r="F207" s="30"/>
      <c r="G207" s="30"/>
      <c r="H207" s="30"/>
      <c r="I207" s="30"/>
      <c r="J207" s="25">
        <v>0</v>
      </c>
      <c r="K207" s="30"/>
      <c r="L207" s="30"/>
      <c r="M207" s="30"/>
      <c r="N207" s="30"/>
      <c r="O207" s="30"/>
      <c r="P207" s="191">
        <v>0</v>
      </c>
    </row>
    <row r="208" spans="1:16" ht="12.75" hidden="1" customHeight="1" x14ac:dyDescent="0.2">
      <c r="A208" s="176">
        <v>2414820</v>
      </c>
      <c r="B208" s="157"/>
      <c r="C208" s="163">
        <v>110502</v>
      </c>
      <c r="D208" s="166" t="s">
        <v>278</v>
      </c>
      <c r="E208" s="30"/>
      <c r="F208" s="30"/>
      <c r="G208" s="30"/>
      <c r="H208" s="30"/>
      <c r="I208" s="30"/>
      <c r="J208" s="25">
        <v>0</v>
      </c>
      <c r="K208" s="30"/>
      <c r="L208" s="30"/>
      <c r="M208" s="30"/>
      <c r="N208" s="30"/>
      <c r="O208" s="30"/>
      <c r="P208" s="191">
        <v>0</v>
      </c>
    </row>
    <row r="209" spans="1:16" ht="12.75" hidden="1" customHeight="1" x14ac:dyDescent="0.2">
      <c r="A209" s="176">
        <v>2414830</v>
      </c>
      <c r="B209" s="157"/>
      <c r="C209" s="163">
        <v>110502</v>
      </c>
      <c r="D209" s="166" t="s">
        <v>279</v>
      </c>
      <c r="E209" s="30"/>
      <c r="F209" s="30"/>
      <c r="G209" s="30"/>
      <c r="H209" s="30"/>
      <c r="I209" s="30"/>
      <c r="J209" s="25">
        <v>0</v>
      </c>
      <c r="K209" s="30"/>
      <c r="L209" s="30"/>
      <c r="M209" s="30"/>
      <c r="N209" s="30"/>
      <c r="O209" s="30"/>
      <c r="P209" s="191">
        <v>0</v>
      </c>
    </row>
    <row r="210" spans="1:16" s="21" customFormat="1" ht="22.5" x14ac:dyDescent="0.2">
      <c r="A210" s="202">
        <v>4100000</v>
      </c>
      <c r="B210" s="203"/>
      <c r="C210" s="206"/>
      <c r="D210" s="205" t="s">
        <v>96</v>
      </c>
      <c r="E210" s="177">
        <f>дод3!E191</f>
        <v>29338900</v>
      </c>
      <c r="F210" s="177">
        <f>дод3!F191</f>
        <v>29338900</v>
      </c>
      <c r="G210" s="177">
        <f>дод3!G191</f>
        <v>1098400</v>
      </c>
      <c r="H210" s="177">
        <f>дод3!H191</f>
        <v>3534600</v>
      </c>
      <c r="I210" s="177">
        <f>дод3!I191</f>
        <v>0</v>
      </c>
      <c r="J210" s="177">
        <f>дод3!J191</f>
        <v>53225020</v>
      </c>
      <c r="K210" s="177">
        <f>дод3!K191</f>
        <v>0</v>
      </c>
      <c r="L210" s="177">
        <f>дод3!L191</f>
        <v>0</v>
      </c>
      <c r="M210" s="177">
        <f>дод3!M191</f>
        <v>0</v>
      </c>
      <c r="N210" s="177">
        <f>дод3!N191</f>
        <v>53225020</v>
      </c>
      <c r="O210" s="177">
        <f>дод3!O191</f>
        <v>53225020</v>
      </c>
      <c r="P210" s="177">
        <f>дод3!P191</f>
        <v>82563920</v>
      </c>
    </row>
    <row r="211" spans="1:16" s="21" customFormat="1" x14ac:dyDescent="0.2">
      <c r="A211" s="187">
        <v>4110000</v>
      </c>
      <c r="B211" s="192"/>
      <c r="C211" s="206"/>
      <c r="D211" s="186" t="s">
        <v>280</v>
      </c>
      <c r="E211" s="177">
        <f t="shared" ref="E211:P211" si="39">E210</f>
        <v>29338900</v>
      </c>
      <c r="F211" s="177">
        <f t="shared" si="39"/>
        <v>29338900</v>
      </c>
      <c r="G211" s="177">
        <f t="shared" si="39"/>
        <v>1098400</v>
      </c>
      <c r="H211" s="177">
        <f t="shared" si="39"/>
        <v>3534600</v>
      </c>
      <c r="I211" s="177">
        <f t="shared" si="39"/>
        <v>0</v>
      </c>
      <c r="J211" s="177">
        <f t="shared" si="39"/>
        <v>53225020</v>
      </c>
      <c r="K211" s="177">
        <f t="shared" si="39"/>
        <v>0</v>
      </c>
      <c r="L211" s="177">
        <f t="shared" si="39"/>
        <v>0</v>
      </c>
      <c r="M211" s="177">
        <f t="shared" si="39"/>
        <v>0</v>
      </c>
      <c r="N211" s="177">
        <f t="shared" si="39"/>
        <v>53225020</v>
      </c>
      <c r="O211" s="177">
        <f t="shared" si="39"/>
        <v>53225020</v>
      </c>
      <c r="P211" s="177">
        <f t="shared" si="39"/>
        <v>82563920</v>
      </c>
    </row>
    <row r="212" spans="1:16" s="21" customFormat="1" x14ac:dyDescent="0.2">
      <c r="A212" s="187">
        <v>4110180</v>
      </c>
      <c r="B212" s="159" t="s">
        <v>322</v>
      </c>
      <c r="C212" s="159" t="s">
        <v>323</v>
      </c>
      <c r="D212" s="200" t="s">
        <v>281</v>
      </c>
      <c r="E212" s="44">
        <f>дод3!E192</f>
        <v>1528900</v>
      </c>
      <c r="F212" s="44">
        <f>дод3!F192</f>
        <v>1528900</v>
      </c>
      <c r="G212" s="44">
        <f>дод3!G192</f>
        <v>1098400</v>
      </c>
      <c r="H212" s="44">
        <f>дод3!H192</f>
        <v>50600</v>
      </c>
      <c r="I212" s="44">
        <f>дод3!I192</f>
        <v>0</v>
      </c>
      <c r="J212" s="44">
        <f>дод3!J192</f>
        <v>613500</v>
      </c>
      <c r="K212" s="44">
        <f>дод3!K192</f>
        <v>0</v>
      </c>
      <c r="L212" s="44">
        <f>дод3!L192</f>
        <v>0</v>
      </c>
      <c r="M212" s="44">
        <f>дод3!M192</f>
        <v>0</v>
      </c>
      <c r="N212" s="44">
        <f>дод3!N192</f>
        <v>613500</v>
      </c>
      <c r="O212" s="44">
        <f>дод3!O192</f>
        <v>613500</v>
      </c>
      <c r="P212" s="177">
        <f>дод3!P192</f>
        <v>2142400</v>
      </c>
    </row>
    <row r="213" spans="1:16" x14ac:dyDescent="0.2">
      <c r="A213" s="176">
        <v>4116010</v>
      </c>
      <c r="B213" s="170" t="s">
        <v>335</v>
      </c>
      <c r="C213" s="170" t="s">
        <v>336</v>
      </c>
      <c r="D213" s="35" t="s">
        <v>158</v>
      </c>
      <c r="E213" s="30">
        <f>дод3!E193</f>
        <v>0</v>
      </c>
      <c r="F213" s="30">
        <f>дод3!F193</f>
        <v>0</v>
      </c>
      <c r="G213" s="30">
        <f>дод3!G193</f>
        <v>0</v>
      </c>
      <c r="H213" s="30">
        <f>дод3!H193</f>
        <v>0</v>
      </c>
      <c r="I213" s="30">
        <f>дод3!I193</f>
        <v>0</v>
      </c>
      <c r="J213" s="30">
        <f>дод3!J193</f>
        <v>3500000</v>
      </c>
      <c r="K213" s="30">
        <f>дод3!K193</f>
        <v>0</v>
      </c>
      <c r="L213" s="30">
        <f>дод3!L193</f>
        <v>0</v>
      </c>
      <c r="M213" s="30">
        <f>дод3!M193</f>
        <v>0</v>
      </c>
      <c r="N213" s="30">
        <f>дод3!N193</f>
        <v>3500000</v>
      </c>
      <c r="O213" s="30">
        <f>дод3!O193</f>
        <v>3500000</v>
      </c>
      <c r="P213" s="29">
        <f>дод3!P193</f>
        <v>3500000</v>
      </c>
    </row>
    <row r="214" spans="1:16" x14ac:dyDescent="0.2">
      <c r="A214" s="176">
        <v>4116020</v>
      </c>
      <c r="B214" s="170" t="s">
        <v>282</v>
      </c>
      <c r="C214" s="170" t="s">
        <v>336</v>
      </c>
      <c r="D214" s="35" t="s">
        <v>283</v>
      </c>
      <c r="E214" s="30">
        <f t="shared" ref="E214:P214" si="40">E215</f>
        <v>0</v>
      </c>
      <c r="F214" s="30">
        <f t="shared" si="40"/>
        <v>0</v>
      </c>
      <c r="G214" s="30">
        <f t="shared" si="40"/>
        <v>0</v>
      </c>
      <c r="H214" s="30">
        <f t="shared" si="40"/>
        <v>0</v>
      </c>
      <c r="I214" s="30">
        <f t="shared" si="40"/>
        <v>0</v>
      </c>
      <c r="J214" s="30">
        <f t="shared" si="40"/>
        <v>4000000</v>
      </c>
      <c r="K214" s="30">
        <f t="shared" si="40"/>
        <v>0</v>
      </c>
      <c r="L214" s="30">
        <f t="shared" si="40"/>
        <v>0</v>
      </c>
      <c r="M214" s="30">
        <f t="shared" si="40"/>
        <v>0</v>
      </c>
      <c r="N214" s="30">
        <f t="shared" si="40"/>
        <v>4000000</v>
      </c>
      <c r="O214" s="30">
        <f t="shared" si="40"/>
        <v>4000000</v>
      </c>
      <c r="P214" s="29">
        <f t="shared" si="40"/>
        <v>4000000</v>
      </c>
    </row>
    <row r="215" spans="1:16" x14ac:dyDescent="0.2">
      <c r="A215" s="176">
        <v>4116021</v>
      </c>
      <c r="B215" s="34">
        <v>100102</v>
      </c>
      <c r="C215" s="34" t="s">
        <v>336</v>
      </c>
      <c r="D215" s="171" t="s">
        <v>284</v>
      </c>
      <c r="E215" s="30">
        <f>дод3!E194</f>
        <v>0</v>
      </c>
      <c r="F215" s="30">
        <f>дод3!F194</f>
        <v>0</v>
      </c>
      <c r="G215" s="30">
        <f>дод3!G194</f>
        <v>0</v>
      </c>
      <c r="H215" s="30">
        <f>дод3!H194</f>
        <v>0</v>
      </c>
      <c r="I215" s="30">
        <f>дод3!I194</f>
        <v>0</v>
      </c>
      <c r="J215" s="30">
        <f>дод3!J194</f>
        <v>4000000</v>
      </c>
      <c r="K215" s="30">
        <f>дод3!K194</f>
        <v>0</v>
      </c>
      <c r="L215" s="30">
        <f>дод3!L194</f>
        <v>0</v>
      </c>
      <c r="M215" s="30">
        <f>дод3!M194</f>
        <v>0</v>
      </c>
      <c r="N215" s="30">
        <f>дод3!N194</f>
        <v>4000000</v>
      </c>
      <c r="O215" s="30">
        <f>дод3!O194</f>
        <v>4000000</v>
      </c>
      <c r="P215" s="29">
        <f>дод3!P194</f>
        <v>4000000</v>
      </c>
    </row>
    <row r="216" spans="1:16" ht="12.75" hidden="1" customHeight="1" x14ac:dyDescent="0.2">
      <c r="A216" s="176"/>
      <c r="B216" s="34" t="s">
        <v>98</v>
      </c>
      <c r="C216" s="34"/>
      <c r="D216" s="198" t="s">
        <v>99</v>
      </c>
      <c r="E216" s="30"/>
      <c r="F216" s="30"/>
      <c r="G216" s="30"/>
      <c r="H216" s="30"/>
      <c r="I216" s="30"/>
      <c r="J216" s="30"/>
      <c r="K216" s="30"/>
      <c r="L216" s="30"/>
      <c r="M216" s="30"/>
      <c r="N216" s="30"/>
      <c r="O216" s="30"/>
      <c r="P216" s="29"/>
    </row>
    <row r="217" spans="1:16" hidden="1" x14ac:dyDescent="0.2">
      <c r="A217" s="176">
        <v>4116052</v>
      </c>
      <c r="B217" s="34" t="s">
        <v>100</v>
      </c>
      <c r="C217" s="34" t="s">
        <v>102</v>
      </c>
      <c r="D217" s="207" t="s">
        <v>285</v>
      </c>
      <c r="E217" s="30">
        <v>0</v>
      </c>
      <c r="F217" s="30">
        <v>0</v>
      </c>
      <c r="G217" s="30">
        <v>0</v>
      </c>
      <c r="H217" s="30">
        <v>0</v>
      </c>
      <c r="I217" s="30">
        <v>0</v>
      </c>
      <c r="J217" s="30">
        <v>3</v>
      </c>
      <c r="K217" s="30">
        <v>4</v>
      </c>
      <c r="L217" s="30">
        <v>5</v>
      </c>
      <c r="M217" s="30">
        <v>6</v>
      </c>
      <c r="N217" s="30">
        <v>7</v>
      </c>
      <c r="O217" s="30">
        <v>8</v>
      </c>
      <c r="P217" s="29">
        <v>10</v>
      </c>
    </row>
    <row r="218" spans="1:16" ht="13.5" customHeight="1" x14ac:dyDescent="0.2">
      <c r="A218" s="176">
        <v>4116060</v>
      </c>
      <c r="B218" s="34">
        <v>100203</v>
      </c>
      <c r="C218" s="34" t="s">
        <v>102</v>
      </c>
      <c r="D218" s="171" t="s">
        <v>286</v>
      </c>
      <c r="E218" s="30">
        <f>дод3!E197</f>
        <v>22700000</v>
      </c>
      <c r="F218" s="30">
        <f>дод3!F197</f>
        <v>22700000</v>
      </c>
      <c r="G218" s="30">
        <f>дод3!G197</f>
        <v>0</v>
      </c>
      <c r="H218" s="30">
        <f>дод3!H197</f>
        <v>3484000</v>
      </c>
      <c r="I218" s="30">
        <f>дод3!I197</f>
        <v>0</v>
      </c>
      <c r="J218" s="30">
        <f>дод3!J197</f>
        <v>3735000</v>
      </c>
      <c r="K218" s="30">
        <f>дод3!K197</f>
        <v>0</v>
      </c>
      <c r="L218" s="30">
        <f>дод3!L197</f>
        <v>0</v>
      </c>
      <c r="M218" s="30">
        <f>дод3!M197</f>
        <v>0</v>
      </c>
      <c r="N218" s="30">
        <f>дод3!N197</f>
        <v>3735000</v>
      </c>
      <c r="O218" s="30">
        <f>дод3!O197</f>
        <v>3735000</v>
      </c>
      <c r="P218" s="29">
        <f>дод3!P197</f>
        <v>26435000</v>
      </c>
    </row>
    <row r="219" spans="1:16" x14ac:dyDescent="0.2">
      <c r="A219" s="176">
        <v>4116110</v>
      </c>
      <c r="B219" s="193" t="s">
        <v>104</v>
      </c>
      <c r="C219" s="193" t="s">
        <v>102</v>
      </c>
      <c r="D219" s="40" t="s">
        <v>105</v>
      </c>
      <c r="E219" s="30">
        <f>дод3!E198</f>
        <v>0</v>
      </c>
      <c r="F219" s="30">
        <f>дод3!F198</f>
        <v>0</v>
      </c>
      <c r="G219" s="30">
        <f>дод3!G198</f>
        <v>0</v>
      </c>
      <c r="H219" s="30">
        <f>дод3!H198</f>
        <v>0</v>
      </c>
      <c r="I219" s="30">
        <f>дод3!I198</f>
        <v>0</v>
      </c>
      <c r="J219" s="30">
        <f>дод3!J198</f>
        <v>100000</v>
      </c>
      <c r="K219" s="30">
        <f>дод3!K198</f>
        <v>0</v>
      </c>
      <c r="L219" s="30">
        <f>дод3!L198</f>
        <v>0</v>
      </c>
      <c r="M219" s="30">
        <f>дод3!M198</f>
        <v>0</v>
      </c>
      <c r="N219" s="30">
        <f>дод3!N198</f>
        <v>100000</v>
      </c>
      <c r="O219" s="30">
        <f>дод3!O198</f>
        <v>100000</v>
      </c>
      <c r="P219" s="29">
        <f>дод3!P198</f>
        <v>100000</v>
      </c>
    </row>
    <row r="220" spans="1:16" ht="22.5" x14ac:dyDescent="0.2">
      <c r="A220" s="176">
        <v>4116120</v>
      </c>
      <c r="B220" s="193" t="s">
        <v>106</v>
      </c>
      <c r="C220" s="193" t="s">
        <v>102</v>
      </c>
      <c r="D220" s="92" t="s">
        <v>287</v>
      </c>
      <c r="E220" s="30">
        <f>дод3!E199</f>
        <v>0</v>
      </c>
      <c r="F220" s="30">
        <f>дод3!F199</f>
        <v>0</v>
      </c>
      <c r="G220" s="30">
        <f>дод3!G199</f>
        <v>0</v>
      </c>
      <c r="H220" s="30">
        <f>дод3!H199</f>
        <v>0</v>
      </c>
      <c r="I220" s="30">
        <f>дод3!I199</f>
        <v>0</v>
      </c>
      <c r="J220" s="30">
        <f>дод3!J199</f>
        <v>100000</v>
      </c>
      <c r="K220" s="30">
        <f>дод3!K199</f>
        <v>0</v>
      </c>
      <c r="L220" s="30">
        <f>дод3!L199</f>
        <v>0</v>
      </c>
      <c r="M220" s="30">
        <f>дод3!M199</f>
        <v>0</v>
      </c>
      <c r="N220" s="30">
        <f>дод3!N199</f>
        <v>100000</v>
      </c>
      <c r="O220" s="30">
        <f>дод3!O199</f>
        <v>100000</v>
      </c>
      <c r="P220" s="29">
        <f>дод3!P199</f>
        <v>100000</v>
      </c>
    </row>
    <row r="221" spans="1:16" ht="22.5" x14ac:dyDescent="0.2">
      <c r="A221" s="176">
        <v>4116130</v>
      </c>
      <c r="B221" s="208">
        <v>100302</v>
      </c>
      <c r="C221" s="208">
        <v>620</v>
      </c>
      <c r="D221" s="92" t="s">
        <v>288</v>
      </c>
      <c r="E221" s="30">
        <v>0</v>
      </c>
      <c r="F221" s="30">
        <v>0</v>
      </c>
      <c r="G221" s="30">
        <f>дод3!G200</f>
        <v>0</v>
      </c>
      <c r="H221" s="30">
        <f>дод3!H200</f>
        <v>0</v>
      </c>
      <c r="I221" s="30">
        <f>дод3!I200</f>
        <v>0</v>
      </c>
      <c r="J221" s="30">
        <f>дод3!J200</f>
        <v>120000</v>
      </c>
      <c r="K221" s="30">
        <f>дод3!K200</f>
        <v>0</v>
      </c>
      <c r="L221" s="30">
        <f>дод3!L200</f>
        <v>0</v>
      </c>
      <c r="M221" s="30">
        <f>дод3!M200</f>
        <v>0</v>
      </c>
      <c r="N221" s="30">
        <f>дод3!N200</f>
        <v>120000</v>
      </c>
      <c r="O221" s="30">
        <f>дод3!O200</f>
        <v>120000</v>
      </c>
      <c r="P221" s="29">
        <f>дод3!P200</f>
        <v>120000</v>
      </c>
    </row>
    <row r="222" spans="1:16" ht="45" x14ac:dyDescent="0.2">
      <c r="A222" s="176">
        <v>4116150</v>
      </c>
      <c r="B222" s="209">
        <v>100602</v>
      </c>
      <c r="C222" s="209"/>
      <c r="D222" s="210" t="s">
        <v>290</v>
      </c>
      <c r="E222" s="30">
        <f>дод3!E201</f>
        <v>0</v>
      </c>
      <c r="F222" s="30">
        <f>дод3!F201</f>
        <v>0</v>
      </c>
      <c r="G222" s="30">
        <f>дод3!G201</f>
        <v>0</v>
      </c>
      <c r="H222" s="30">
        <f>дод3!H201</f>
        <v>0</v>
      </c>
      <c r="I222" s="30">
        <f>дод3!I201</f>
        <v>0</v>
      </c>
      <c r="J222" s="30">
        <f>дод3!J201</f>
        <v>0</v>
      </c>
      <c r="K222" s="30">
        <f>дод3!K201</f>
        <v>0</v>
      </c>
      <c r="L222" s="30">
        <f>дод3!L201</f>
        <v>0</v>
      </c>
      <c r="M222" s="30">
        <f>дод3!M201</f>
        <v>0</v>
      </c>
      <c r="N222" s="30">
        <f>дод3!N201</f>
        <v>0</v>
      </c>
      <c r="O222" s="30">
        <f>дод3!O201</f>
        <v>0</v>
      </c>
      <c r="P222" s="29">
        <f>дод3!P201</f>
        <v>0</v>
      </c>
    </row>
    <row r="223" spans="1:16" ht="0.75" customHeight="1" x14ac:dyDescent="0.2">
      <c r="A223" s="176"/>
      <c r="B223" s="157"/>
      <c r="C223" s="211" t="s">
        <v>75</v>
      </c>
      <c r="D223" s="210" t="s">
        <v>291</v>
      </c>
      <c r="E223" s="30">
        <f>дод3!E202</f>
        <v>0</v>
      </c>
      <c r="F223" s="30">
        <f>дод3!F202</f>
        <v>0</v>
      </c>
      <c r="G223" s="30">
        <f>дод3!G202</f>
        <v>0</v>
      </c>
      <c r="H223" s="30">
        <f>дод3!H202</f>
        <v>0</v>
      </c>
      <c r="I223" s="30">
        <f>дод3!I202</f>
        <v>0</v>
      </c>
      <c r="J223" s="30">
        <f>дод3!J202</f>
        <v>0</v>
      </c>
      <c r="K223" s="30">
        <f>дод3!K202</f>
        <v>0</v>
      </c>
      <c r="L223" s="30">
        <f>дод3!L202</f>
        <v>0</v>
      </c>
      <c r="M223" s="30">
        <f>дод3!M202</f>
        <v>0</v>
      </c>
      <c r="N223" s="30">
        <f>дод3!N202</f>
        <v>0</v>
      </c>
      <c r="O223" s="30">
        <f>дод3!O202</f>
        <v>0</v>
      </c>
      <c r="P223" s="29">
        <f>дод3!P202</f>
        <v>0</v>
      </c>
    </row>
    <row r="224" spans="1:16" x14ac:dyDescent="0.2">
      <c r="A224" s="176">
        <v>4116650</v>
      </c>
      <c r="B224" s="157" t="s">
        <v>127</v>
      </c>
      <c r="C224" s="34" t="s">
        <v>111</v>
      </c>
      <c r="D224" s="171" t="s">
        <v>292</v>
      </c>
      <c r="E224" s="30">
        <f>дод3!E203</f>
        <v>5000000</v>
      </c>
      <c r="F224" s="30">
        <f>дод3!F203</f>
        <v>5000000</v>
      </c>
      <c r="G224" s="30">
        <f>дод3!G203</f>
        <v>0</v>
      </c>
      <c r="H224" s="30">
        <f>дод3!H203</f>
        <v>0</v>
      </c>
      <c r="I224" s="30">
        <f>дод3!I203</f>
        <v>0</v>
      </c>
      <c r="J224" s="30">
        <f>дод3!J203</f>
        <v>35855320</v>
      </c>
      <c r="K224" s="30">
        <f>дод3!K203</f>
        <v>0</v>
      </c>
      <c r="L224" s="30">
        <f>дод3!L203</f>
        <v>0</v>
      </c>
      <c r="M224" s="30">
        <f>дод3!M203</f>
        <v>0</v>
      </c>
      <c r="N224" s="30">
        <f>дод3!N203</f>
        <v>35855320</v>
      </c>
      <c r="O224" s="30">
        <f>дод3!O203</f>
        <v>35855320</v>
      </c>
      <c r="P224" s="29">
        <f>дод3!P203</f>
        <v>40855320</v>
      </c>
    </row>
    <row r="225" spans="1:16" ht="33.75" x14ac:dyDescent="0.2">
      <c r="A225" s="176"/>
      <c r="B225" s="157"/>
      <c r="C225" s="212" t="s">
        <v>75</v>
      </c>
      <c r="D225" s="164" t="s">
        <v>113</v>
      </c>
      <c r="E225" s="30">
        <f>дод3!E204</f>
        <v>0</v>
      </c>
      <c r="F225" s="30">
        <f>дод3!F204</f>
        <v>0</v>
      </c>
      <c r="G225" s="30">
        <f>дод3!G204</f>
        <v>0</v>
      </c>
      <c r="H225" s="30">
        <f>дод3!H204</f>
        <v>0</v>
      </c>
      <c r="I225" s="30">
        <f>дод3!I204</f>
        <v>0</v>
      </c>
      <c r="J225" s="30">
        <f>дод3!J204</f>
        <v>0</v>
      </c>
      <c r="K225" s="30">
        <f>дод3!K204</f>
        <v>0</v>
      </c>
      <c r="L225" s="30">
        <f>дод3!L204</f>
        <v>0</v>
      </c>
      <c r="M225" s="30">
        <f>дод3!M204</f>
        <v>0</v>
      </c>
      <c r="N225" s="30">
        <f>дод3!N204</f>
        <v>0</v>
      </c>
      <c r="O225" s="30">
        <f>дод3!O204</f>
        <v>0</v>
      </c>
      <c r="P225" s="29">
        <f>дод3!P204</f>
        <v>0</v>
      </c>
    </row>
    <row r="226" spans="1:16" x14ac:dyDescent="0.2">
      <c r="A226" s="176">
        <v>4117470</v>
      </c>
      <c r="B226" s="157" t="s">
        <v>352</v>
      </c>
      <c r="C226" s="34" t="s">
        <v>353</v>
      </c>
      <c r="D226" s="171" t="s">
        <v>173</v>
      </c>
      <c r="E226" s="30">
        <f>дод3!E206</f>
        <v>0</v>
      </c>
      <c r="F226" s="30">
        <f>дод3!F206</f>
        <v>0</v>
      </c>
      <c r="G226" s="30">
        <f>дод3!G206</f>
        <v>0</v>
      </c>
      <c r="H226" s="30">
        <f>дод3!H206</f>
        <v>0</v>
      </c>
      <c r="I226" s="30">
        <f>дод3!I206</f>
        <v>0</v>
      </c>
      <c r="J226" s="30">
        <f>дод3!J206</f>
        <v>4301200</v>
      </c>
      <c r="K226" s="30">
        <f>дод3!K206</f>
        <v>0</v>
      </c>
      <c r="L226" s="30">
        <f>дод3!L206</f>
        <v>0</v>
      </c>
      <c r="M226" s="30">
        <f>дод3!M206</f>
        <v>0</v>
      </c>
      <c r="N226" s="30">
        <f>дод3!N206</f>
        <v>4301200</v>
      </c>
      <c r="O226" s="30">
        <f>дод3!O206</f>
        <v>4301200</v>
      </c>
      <c r="P226" s="29">
        <f>дод3!P206</f>
        <v>4301200</v>
      </c>
    </row>
    <row r="227" spans="1:16" ht="22.5" hidden="1" customHeight="1" x14ac:dyDescent="0.2">
      <c r="A227" s="176"/>
      <c r="B227" s="213"/>
      <c r="C227" s="214" t="s">
        <v>75</v>
      </c>
      <c r="D227" s="215" t="s">
        <v>113</v>
      </c>
      <c r="E227" s="30">
        <v>0</v>
      </c>
      <c r="F227" s="30">
        <v>1</v>
      </c>
      <c r="G227" s="30">
        <v>0</v>
      </c>
      <c r="H227" s="30">
        <v>0</v>
      </c>
      <c r="I227" s="30">
        <v>1</v>
      </c>
      <c r="J227" s="30">
        <v>0</v>
      </c>
      <c r="K227" s="30">
        <v>0</v>
      </c>
      <c r="L227" s="30">
        <v>0</v>
      </c>
      <c r="M227" s="30">
        <v>0</v>
      </c>
      <c r="N227" s="30">
        <v>0</v>
      </c>
      <c r="O227" s="30">
        <v>0</v>
      </c>
      <c r="P227" s="177">
        <v>0</v>
      </c>
    </row>
    <row r="228" spans="1:16" ht="12.75" customHeight="1" x14ac:dyDescent="0.2">
      <c r="A228" s="216">
        <v>4118600</v>
      </c>
      <c r="B228" s="217" t="s">
        <v>78</v>
      </c>
      <c r="C228" s="218" t="s">
        <v>375</v>
      </c>
      <c r="D228" s="185" t="s">
        <v>380</v>
      </c>
      <c r="E228" s="49">
        <f>дод3!E207</f>
        <v>110000</v>
      </c>
      <c r="F228" s="49">
        <f>дод3!F207</f>
        <v>110000</v>
      </c>
      <c r="G228" s="49"/>
      <c r="H228" s="49"/>
      <c r="I228" s="49"/>
      <c r="J228" s="29"/>
      <c r="K228" s="49"/>
      <c r="L228" s="49"/>
      <c r="M228" s="49"/>
      <c r="N228" s="49"/>
      <c r="O228" s="49"/>
      <c r="P228" s="177">
        <f>дод3!P207</f>
        <v>110000</v>
      </c>
    </row>
    <row r="229" spans="1:16" x14ac:dyDescent="0.2">
      <c r="A229" s="174">
        <v>4500000</v>
      </c>
      <c r="B229" s="153"/>
      <c r="C229" s="175"/>
      <c r="D229" s="155" t="s">
        <v>115</v>
      </c>
      <c r="E229" s="29">
        <f>дод3!E209</f>
        <v>594400</v>
      </c>
      <c r="F229" s="29">
        <f>дод3!F209</f>
        <v>594400</v>
      </c>
      <c r="G229" s="29">
        <f>дод3!G209</f>
        <v>323700</v>
      </c>
      <c r="H229" s="29">
        <f>дод3!H209</f>
        <v>12500</v>
      </c>
      <c r="I229" s="29">
        <f>дод3!I209</f>
        <v>0</v>
      </c>
      <c r="J229" s="29">
        <f>дод3!J209</f>
        <v>1093101</v>
      </c>
      <c r="K229" s="29">
        <f>дод3!K209</f>
        <v>0</v>
      </c>
      <c r="L229" s="29">
        <f>дод3!L209</f>
        <v>0</v>
      </c>
      <c r="M229" s="29">
        <f>дод3!M209</f>
        <v>0</v>
      </c>
      <c r="N229" s="29">
        <f>дод3!N209</f>
        <v>1093101</v>
      </c>
      <c r="O229" s="29">
        <f>дод3!O209</f>
        <v>1093101</v>
      </c>
      <c r="P229" s="29">
        <f>дод3!P209</f>
        <v>1687501</v>
      </c>
    </row>
    <row r="230" spans="1:16" x14ac:dyDescent="0.2">
      <c r="A230" s="176">
        <v>4510000</v>
      </c>
      <c r="B230" s="157"/>
      <c r="C230" s="175"/>
      <c r="D230" s="158" t="s">
        <v>115</v>
      </c>
      <c r="E230" s="29">
        <f t="shared" ref="E230:P230" si="41">E229</f>
        <v>594400</v>
      </c>
      <c r="F230" s="29">
        <f t="shared" si="41"/>
        <v>594400</v>
      </c>
      <c r="G230" s="29">
        <f t="shared" si="41"/>
        <v>323700</v>
      </c>
      <c r="H230" s="29">
        <f t="shared" si="41"/>
        <v>12500</v>
      </c>
      <c r="I230" s="29">
        <f t="shared" si="41"/>
        <v>0</v>
      </c>
      <c r="J230" s="29">
        <f t="shared" si="41"/>
        <v>1093101</v>
      </c>
      <c r="K230" s="29">
        <f t="shared" si="41"/>
        <v>0</v>
      </c>
      <c r="L230" s="29">
        <f t="shared" si="41"/>
        <v>0</v>
      </c>
      <c r="M230" s="29">
        <f t="shared" si="41"/>
        <v>0</v>
      </c>
      <c r="N230" s="29">
        <f t="shared" si="41"/>
        <v>1093101</v>
      </c>
      <c r="O230" s="29">
        <f t="shared" si="41"/>
        <v>1093101</v>
      </c>
      <c r="P230" s="29">
        <f t="shared" si="41"/>
        <v>1687501</v>
      </c>
    </row>
    <row r="231" spans="1:16" s="21" customFormat="1" x14ac:dyDescent="0.2">
      <c r="A231" s="187">
        <v>4510180</v>
      </c>
      <c r="B231" s="159" t="s">
        <v>322</v>
      </c>
      <c r="C231" s="159" t="s">
        <v>323</v>
      </c>
      <c r="D231" s="200" t="s">
        <v>293</v>
      </c>
      <c r="E231" s="44">
        <f>дод3!E210</f>
        <v>524400</v>
      </c>
      <c r="F231" s="44">
        <f>дод3!F210</f>
        <v>524400</v>
      </c>
      <c r="G231" s="44">
        <f>дод3!G210</f>
        <v>323700</v>
      </c>
      <c r="H231" s="44">
        <f>дод3!H210</f>
        <v>12500</v>
      </c>
      <c r="I231" s="44">
        <f>дод3!I210</f>
        <v>0</v>
      </c>
      <c r="J231" s="44">
        <f>дод3!J210</f>
        <v>0</v>
      </c>
      <c r="K231" s="44">
        <f>дод3!K210</f>
        <v>0</v>
      </c>
      <c r="L231" s="44">
        <f>дод3!L210</f>
        <v>0</v>
      </c>
      <c r="M231" s="44">
        <f>дод3!M210</f>
        <v>0</v>
      </c>
      <c r="N231" s="44">
        <f>дод3!N210</f>
        <v>0</v>
      </c>
      <c r="O231" s="44">
        <f>дод3!O210</f>
        <v>0</v>
      </c>
      <c r="P231" s="177">
        <f>дод3!P210</f>
        <v>524400</v>
      </c>
    </row>
    <row r="232" spans="1:16" s="21" customFormat="1" x14ac:dyDescent="0.2">
      <c r="A232" s="187">
        <v>4517310</v>
      </c>
      <c r="B232" s="182" t="s">
        <v>345</v>
      </c>
      <c r="C232" s="182" t="s">
        <v>346</v>
      </c>
      <c r="D232" s="180" t="s">
        <v>169</v>
      </c>
      <c r="E232" s="44">
        <f>дод3!E211</f>
        <v>0</v>
      </c>
      <c r="F232" s="44">
        <f>дод3!F211</f>
        <v>0</v>
      </c>
      <c r="G232" s="44">
        <f>дод3!G211</f>
        <v>0</v>
      </c>
      <c r="H232" s="44">
        <f>дод3!H211</f>
        <v>0</v>
      </c>
      <c r="I232" s="44">
        <f>дод3!I211</f>
        <v>0</v>
      </c>
      <c r="J232" s="44">
        <f>дод3!J211</f>
        <v>0</v>
      </c>
      <c r="K232" s="44">
        <f>дод3!K211</f>
        <v>0</v>
      </c>
      <c r="L232" s="44">
        <f>дод3!L211</f>
        <v>0</v>
      </c>
      <c r="M232" s="44">
        <f>дод3!M211</f>
        <v>0</v>
      </c>
      <c r="N232" s="44">
        <f>дод3!N211</f>
        <v>0</v>
      </c>
      <c r="O232" s="44">
        <f>дод3!O211</f>
        <v>0</v>
      </c>
      <c r="P232" s="177">
        <f>дод3!P211</f>
        <v>0</v>
      </c>
    </row>
    <row r="233" spans="1:16" s="21" customFormat="1" x14ac:dyDescent="0.2">
      <c r="A233" s="187">
        <v>4518600</v>
      </c>
      <c r="B233" s="159">
        <v>250404</v>
      </c>
      <c r="C233" s="159" t="s">
        <v>375</v>
      </c>
      <c r="D233" s="185" t="s">
        <v>380</v>
      </c>
      <c r="E233" s="44">
        <f>дод3!E214</f>
        <v>70000</v>
      </c>
      <c r="F233" s="44">
        <f>дод3!F214</f>
        <v>70000</v>
      </c>
      <c r="G233" s="44">
        <f>дод3!G214</f>
        <v>0</v>
      </c>
      <c r="H233" s="44">
        <f>дод3!H214</f>
        <v>0</v>
      </c>
      <c r="I233" s="44">
        <f>дод3!I214</f>
        <v>0</v>
      </c>
      <c r="J233" s="44">
        <f>дод3!J214</f>
        <v>1093101</v>
      </c>
      <c r="K233" s="44">
        <f>дод3!K214</f>
        <v>0</v>
      </c>
      <c r="L233" s="44">
        <f>дод3!L214</f>
        <v>0</v>
      </c>
      <c r="M233" s="44">
        <f>дод3!M214</f>
        <v>0</v>
      </c>
      <c r="N233" s="44">
        <f>дод3!N214</f>
        <v>1093101</v>
      </c>
      <c r="O233" s="44">
        <f>дод3!O214</f>
        <v>1093101</v>
      </c>
      <c r="P233" s="177">
        <f>дод3!P214</f>
        <v>1163101</v>
      </c>
    </row>
    <row r="234" spans="1:16" s="21" customFormat="1" x14ac:dyDescent="0.2">
      <c r="A234" s="202">
        <v>4700000</v>
      </c>
      <c r="B234" s="203"/>
      <c r="C234" s="206"/>
      <c r="D234" s="205" t="s">
        <v>117</v>
      </c>
      <c r="E234" s="177">
        <f>дод3!E215</f>
        <v>952500</v>
      </c>
      <c r="F234" s="177">
        <f>дод3!F215</f>
        <v>952500</v>
      </c>
      <c r="G234" s="177">
        <f>дод3!G215</f>
        <v>679200</v>
      </c>
      <c r="H234" s="177">
        <f>дод3!H215</f>
        <v>47600</v>
      </c>
      <c r="I234" s="177">
        <f>дод3!I215</f>
        <v>0</v>
      </c>
      <c r="J234" s="177">
        <f>дод3!J215</f>
        <v>8558100</v>
      </c>
      <c r="K234" s="177">
        <f>дод3!K215</f>
        <v>0</v>
      </c>
      <c r="L234" s="177">
        <f>дод3!L215</f>
        <v>0</v>
      </c>
      <c r="M234" s="177">
        <f>дод3!M215</f>
        <v>0</v>
      </c>
      <c r="N234" s="177">
        <f>дод3!N215</f>
        <v>8558100</v>
      </c>
      <c r="O234" s="177">
        <f>дод3!O215</f>
        <v>8558100</v>
      </c>
      <c r="P234" s="177">
        <f>дод3!P215</f>
        <v>9510600</v>
      </c>
    </row>
    <row r="235" spans="1:16" s="21" customFormat="1" x14ac:dyDescent="0.2">
      <c r="A235" s="187">
        <v>4710000</v>
      </c>
      <c r="B235" s="192"/>
      <c r="C235" s="206"/>
      <c r="D235" s="186" t="s">
        <v>117</v>
      </c>
      <c r="E235" s="177">
        <f t="shared" ref="E235:P235" si="42">E234</f>
        <v>952500</v>
      </c>
      <c r="F235" s="177">
        <f t="shared" si="42"/>
        <v>952500</v>
      </c>
      <c r="G235" s="177">
        <f t="shared" si="42"/>
        <v>679200</v>
      </c>
      <c r="H235" s="177">
        <f t="shared" si="42"/>
        <v>47600</v>
      </c>
      <c r="I235" s="177">
        <f t="shared" si="42"/>
        <v>0</v>
      </c>
      <c r="J235" s="177">
        <f t="shared" si="42"/>
        <v>8558100</v>
      </c>
      <c r="K235" s="177">
        <f t="shared" si="42"/>
        <v>0</v>
      </c>
      <c r="L235" s="177">
        <f t="shared" si="42"/>
        <v>0</v>
      </c>
      <c r="M235" s="177">
        <f t="shared" si="42"/>
        <v>0</v>
      </c>
      <c r="N235" s="177">
        <f t="shared" si="42"/>
        <v>8558100</v>
      </c>
      <c r="O235" s="177">
        <f t="shared" si="42"/>
        <v>8558100</v>
      </c>
      <c r="P235" s="177">
        <f t="shared" si="42"/>
        <v>9510600</v>
      </c>
    </row>
    <row r="236" spans="1:16" s="21" customFormat="1" x14ac:dyDescent="0.2">
      <c r="A236" s="187">
        <v>4710180</v>
      </c>
      <c r="B236" s="182" t="s">
        <v>322</v>
      </c>
      <c r="C236" s="182" t="s">
        <v>323</v>
      </c>
      <c r="D236" s="200" t="s">
        <v>294</v>
      </c>
      <c r="E236" s="44">
        <f>дод3!E216</f>
        <v>952500</v>
      </c>
      <c r="F236" s="44">
        <f>дод3!F216</f>
        <v>952500</v>
      </c>
      <c r="G236" s="44">
        <f>дод3!G216</f>
        <v>679200</v>
      </c>
      <c r="H236" s="44">
        <f>дод3!H216</f>
        <v>47600</v>
      </c>
      <c r="I236" s="44">
        <f>дод3!I216</f>
        <v>0</v>
      </c>
      <c r="J236" s="44">
        <f>дод3!J216</f>
        <v>35000</v>
      </c>
      <c r="K236" s="44">
        <f>дод3!K216</f>
        <v>0</v>
      </c>
      <c r="L236" s="44">
        <f>дод3!L216</f>
        <v>0</v>
      </c>
      <c r="M236" s="44">
        <f>дод3!M216</f>
        <v>0</v>
      </c>
      <c r="N236" s="44">
        <f>дод3!N216</f>
        <v>35000</v>
      </c>
      <c r="O236" s="44">
        <f>дод3!O216</f>
        <v>35000</v>
      </c>
      <c r="P236" s="177">
        <f>дод3!P216</f>
        <v>987500</v>
      </c>
    </row>
    <row r="237" spans="1:16" s="21" customFormat="1" x14ac:dyDescent="0.2">
      <c r="A237" s="176">
        <v>4711010</v>
      </c>
      <c r="B237" s="163" t="s">
        <v>385</v>
      </c>
      <c r="C237" s="163" t="s">
        <v>386</v>
      </c>
      <c r="D237" s="165" t="s">
        <v>191</v>
      </c>
      <c r="E237" s="44">
        <f>дод3!E217</f>
        <v>0</v>
      </c>
      <c r="F237" s="44">
        <f>дод3!F217</f>
        <v>0</v>
      </c>
      <c r="G237" s="44">
        <f>дод3!G217</f>
        <v>0</v>
      </c>
      <c r="H237" s="44">
        <f>дод3!H217</f>
        <v>0</v>
      </c>
      <c r="I237" s="44">
        <f>дод3!I217</f>
        <v>0</v>
      </c>
      <c r="J237" s="44">
        <f>дод3!J217</f>
        <v>731800</v>
      </c>
      <c r="K237" s="44">
        <f>дод3!K217</f>
        <v>0</v>
      </c>
      <c r="L237" s="44">
        <f>дод3!L217</f>
        <v>0</v>
      </c>
      <c r="M237" s="44">
        <f>дод3!M217</f>
        <v>0</v>
      </c>
      <c r="N237" s="44">
        <f>дод3!N217</f>
        <v>731800</v>
      </c>
      <c r="O237" s="44">
        <f>дод3!O217</f>
        <v>731800</v>
      </c>
      <c r="P237" s="177">
        <f>дод3!P217</f>
        <v>731800</v>
      </c>
    </row>
    <row r="238" spans="1:16" s="21" customFormat="1" ht="33.75" x14ac:dyDescent="0.2">
      <c r="A238" s="176">
        <v>4711020</v>
      </c>
      <c r="B238" s="163" t="s">
        <v>388</v>
      </c>
      <c r="C238" s="163" t="s">
        <v>389</v>
      </c>
      <c r="D238" s="171" t="s">
        <v>192</v>
      </c>
      <c r="E238" s="44">
        <f>дод3!E218</f>
        <v>0</v>
      </c>
      <c r="F238" s="44">
        <f>дод3!F218</f>
        <v>0</v>
      </c>
      <c r="G238" s="44">
        <f>дод3!G218</f>
        <v>0</v>
      </c>
      <c r="H238" s="44">
        <f>дод3!H218</f>
        <v>0</v>
      </c>
      <c r="I238" s="44">
        <f>дод3!I218</f>
        <v>0</v>
      </c>
      <c r="J238" s="44">
        <f>дод3!J218</f>
        <v>3136956</v>
      </c>
      <c r="K238" s="44">
        <f>дод3!K218</f>
        <v>0</v>
      </c>
      <c r="L238" s="44">
        <f>дод3!L218</f>
        <v>0</v>
      </c>
      <c r="M238" s="44">
        <f>дод3!M218</f>
        <v>0</v>
      </c>
      <c r="N238" s="44">
        <f>дод3!N218</f>
        <v>3136956</v>
      </c>
      <c r="O238" s="44">
        <f>дод3!O218</f>
        <v>3136956</v>
      </c>
      <c r="P238" s="177">
        <f>дод3!P218</f>
        <v>3136956</v>
      </c>
    </row>
    <row r="239" spans="1:16" s="21" customFormat="1" ht="12.75" hidden="1" customHeight="1" x14ac:dyDescent="0.2">
      <c r="A239" s="176">
        <v>4711030</v>
      </c>
      <c r="B239" s="163" t="s">
        <v>391</v>
      </c>
      <c r="C239" s="163"/>
      <c r="D239" s="165" t="s">
        <v>194</v>
      </c>
      <c r="E239" s="44">
        <f>дод3!E219</f>
        <v>0</v>
      </c>
      <c r="F239" s="44">
        <f>дод3!F219</f>
        <v>0</v>
      </c>
      <c r="G239" s="44">
        <f>дод3!G219</f>
        <v>0</v>
      </c>
      <c r="H239" s="44">
        <f>дод3!H219</f>
        <v>0</v>
      </c>
      <c r="I239" s="44">
        <f>дод3!I219</f>
        <v>0</v>
      </c>
      <c r="J239" s="44">
        <f>дод3!J219</f>
        <v>0</v>
      </c>
      <c r="K239" s="44">
        <f>дод3!K219</f>
        <v>0</v>
      </c>
      <c r="L239" s="44">
        <f>дод3!L219</f>
        <v>0</v>
      </c>
      <c r="M239" s="44">
        <f>дод3!M219</f>
        <v>0</v>
      </c>
      <c r="N239" s="44">
        <f>дод3!N219</f>
        <v>0</v>
      </c>
      <c r="O239" s="44">
        <f>дод3!O219</f>
        <v>0</v>
      </c>
      <c r="P239" s="177">
        <f>дод3!P219</f>
        <v>0</v>
      </c>
    </row>
    <row r="240" spans="1:16" s="21" customFormat="1" ht="22.5" x14ac:dyDescent="0.2">
      <c r="A240" s="176">
        <v>4711090</v>
      </c>
      <c r="B240" s="163" t="s">
        <v>395</v>
      </c>
      <c r="C240" s="163" t="s">
        <v>396</v>
      </c>
      <c r="D240" s="171" t="s">
        <v>196</v>
      </c>
      <c r="E240" s="44">
        <f>дод3!E220</f>
        <v>0</v>
      </c>
      <c r="F240" s="44">
        <f>дод3!F220</f>
        <v>0</v>
      </c>
      <c r="G240" s="44">
        <f>дод3!G220</f>
        <v>0</v>
      </c>
      <c r="H240" s="44">
        <f>дод3!H220</f>
        <v>0</v>
      </c>
      <c r="I240" s="44">
        <f>дод3!I220</f>
        <v>0</v>
      </c>
      <c r="J240" s="44">
        <f>дод3!J220</f>
        <v>0</v>
      </c>
      <c r="K240" s="44">
        <f>дод3!K220</f>
        <v>0</v>
      </c>
      <c r="L240" s="44">
        <f>дод3!L220</f>
        <v>0</v>
      </c>
      <c r="M240" s="44">
        <f>дод3!M220</f>
        <v>0</v>
      </c>
      <c r="N240" s="44">
        <f>дод3!N220</f>
        <v>0</v>
      </c>
      <c r="O240" s="44">
        <f>дод3!O220</f>
        <v>0</v>
      </c>
      <c r="P240" s="177">
        <f>дод3!P220</f>
        <v>0</v>
      </c>
    </row>
    <row r="241" spans="1:16" s="21" customFormat="1" x14ac:dyDescent="0.2">
      <c r="A241" s="176">
        <v>4711170</v>
      </c>
      <c r="B241" s="163" t="s">
        <v>398</v>
      </c>
      <c r="C241" s="163" t="s">
        <v>399</v>
      </c>
      <c r="D241" s="171" t="s">
        <v>197</v>
      </c>
      <c r="E241" s="44">
        <f>дод3!E221</f>
        <v>0</v>
      </c>
      <c r="F241" s="44">
        <f>дод3!F221</f>
        <v>0</v>
      </c>
      <c r="G241" s="44">
        <f>дод3!G221</f>
        <v>0</v>
      </c>
      <c r="H241" s="44">
        <f>дод3!H221</f>
        <v>0</v>
      </c>
      <c r="I241" s="44">
        <f>дод3!I221</f>
        <v>0</v>
      </c>
      <c r="J241" s="44">
        <f>дод3!J221</f>
        <v>300000</v>
      </c>
      <c r="K241" s="44">
        <f>дод3!K221</f>
        <v>0</v>
      </c>
      <c r="L241" s="44">
        <f>дод3!L221</f>
        <v>0</v>
      </c>
      <c r="M241" s="44">
        <f>дод3!M221</f>
        <v>0</v>
      </c>
      <c r="N241" s="44">
        <f>дод3!N221</f>
        <v>300000</v>
      </c>
      <c r="O241" s="44">
        <f>дод3!O221</f>
        <v>300000</v>
      </c>
      <c r="P241" s="177">
        <f>дод3!P221</f>
        <v>300000</v>
      </c>
    </row>
    <row r="242" spans="1:16" s="21" customFormat="1" x14ac:dyDescent="0.2">
      <c r="A242" s="176">
        <v>4711210</v>
      </c>
      <c r="B242" s="163" t="s">
        <v>405</v>
      </c>
      <c r="C242" s="163" t="s">
        <v>399</v>
      </c>
      <c r="D242" s="165" t="s">
        <v>200</v>
      </c>
      <c r="E242" s="44">
        <f>дод3!E222</f>
        <v>0</v>
      </c>
      <c r="F242" s="44">
        <f>дод3!F222</f>
        <v>0</v>
      </c>
      <c r="G242" s="44">
        <f>дод3!G222</f>
        <v>0</v>
      </c>
      <c r="H242" s="44">
        <f>дод3!H222</f>
        <v>0</v>
      </c>
      <c r="I242" s="44">
        <f>дод3!I222</f>
        <v>0</v>
      </c>
      <c r="J242" s="44">
        <f>дод3!J222</f>
        <v>0</v>
      </c>
      <c r="K242" s="44">
        <f>дод3!K222</f>
        <v>0</v>
      </c>
      <c r="L242" s="44">
        <f>дод3!L222</f>
        <v>0</v>
      </c>
      <c r="M242" s="44">
        <f>дод3!M222</f>
        <v>0</v>
      </c>
      <c r="N242" s="44">
        <f>дод3!N222</f>
        <v>0</v>
      </c>
      <c r="O242" s="44">
        <f>дод3!O222</f>
        <v>0</v>
      </c>
      <c r="P242" s="177">
        <f>дод3!P222</f>
        <v>0</v>
      </c>
    </row>
    <row r="243" spans="1:16" s="21" customFormat="1" ht="13.5" customHeight="1" x14ac:dyDescent="0.2">
      <c r="A243" s="176">
        <v>4712020</v>
      </c>
      <c r="B243" s="163" t="s">
        <v>424</v>
      </c>
      <c r="C243" s="163" t="s">
        <v>425</v>
      </c>
      <c r="D243" s="165" t="s">
        <v>211</v>
      </c>
      <c r="E243" s="44">
        <f>дод3!E223</f>
        <v>0</v>
      </c>
      <c r="F243" s="44">
        <f>дод3!F223</f>
        <v>0</v>
      </c>
      <c r="G243" s="44">
        <f>дод3!G223</f>
        <v>0</v>
      </c>
      <c r="H243" s="44">
        <f>дод3!H223</f>
        <v>0</v>
      </c>
      <c r="I243" s="44">
        <f>дод3!I223</f>
        <v>0</v>
      </c>
      <c r="J243" s="44">
        <f>дод3!J223</f>
        <v>1150000</v>
      </c>
      <c r="K243" s="44">
        <f>дод3!K223</f>
        <v>0</v>
      </c>
      <c r="L243" s="44">
        <f>дод3!L223</f>
        <v>0</v>
      </c>
      <c r="M243" s="44">
        <f>дод3!M223</f>
        <v>0</v>
      </c>
      <c r="N243" s="44">
        <f>дод3!N223</f>
        <v>1150000</v>
      </c>
      <c r="O243" s="44">
        <f>дод3!O223</f>
        <v>1150000</v>
      </c>
      <c r="P243" s="177">
        <f>дод3!P223</f>
        <v>1150000</v>
      </c>
    </row>
    <row r="244" spans="1:16" s="21" customFormat="1" x14ac:dyDescent="0.2">
      <c r="A244" s="176">
        <v>4716060</v>
      </c>
      <c r="B244" s="163" t="s">
        <v>120</v>
      </c>
      <c r="C244" s="163" t="s">
        <v>102</v>
      </c>
      <c r="D244" s="171" t="s">
        <v>286</v>
      </c>
      <c r="E244" s="44">
        <f>дод3!E227</f>
        <v>0</v>
      </c>
      <c r="F244" s="44">
        <f>дод3!F227</f>
        <v>0</v>
      </c>
      <c r="G244" s="44">
        <f>дод3!G227</f>
        <v>0</v>
      </c>
      <c r="H244" s="44">
        <f>дод3!H227</f>
        <v>0</v>
      </c>
      <c r="I244" s="44">
        <f>дод3!I227</f>
        <v>0</v>
      </c>
      <c r="J244" s="44">
        <f>дод3!J227</f>
        <v>150075</v>
      </c>
      <c r="K244" s="44">
        <f>дод3!K227</f>
        <v>0</v>
      </c>
      <c r="L244" s="44">
        <f>дод3!L227</f>
        <v>0</v>
      </c>
      <c r="M244" s="44">
        <f>дод3!M227</f>
        <v>0</v>
      </c>
      <c r="N244" s="44">
        <f>дод3!N227</f>
        <v>150075</v>
      </c>
      <c r="O244" s="44">
        <f>дод3!O227</f>
        <v>150075</v>
      </c>
      <c r="P244" s="177">
        <f>дод3!P227</f>
        <v>150075</v>
      </c>
    </row>
    <row r="245" spans="1:16" s="21" customFormat="1" ht="22.5" x14ac:dyDescent="0.2">
      <c r="A245" s="219">
        <v>4716120</v>
      </c>
      <c r="B245" s="163" t="s">
        <v>106</v>
      </c>
      <c r="C245" s="163" t="s">
        <v>102</v>
      </c>
      <c r="D245" s="92" t="s">
        <v>287</v>
      </c>
      <c r="E245" s="44">
        <f>дод3!E228</f>
        <v>0</v>
      </c>
      <c r="F245" s="44">
        <f>дод3!F228</f>
        <v>0</v>
      </c>
      <c r="G245" s="44">
        <f>дод3!G228</f>
        <v>0</v>
      </c>
      <c r="H245" s="44">
        <f>дод3!H228</f>
        <v>0</v>
      </c>
      <c r="I245" s="44">
        <f>дод3!I228</f>
        <v>0</v>
      </c>
      <c r="J245" s="44">
        <f>дод3!J228</f>
        <v>0</v>
      </c>
      <c r="K245" s="44">
        <f>дод3!K228</f>
        <v>0</v>
      </c>
      <c r="L245" s="44">
        <f>дод3!L228</f>
        <v>0</v>
      </c>
      <c r="M245" s="44">
        <f>дод3!M228</f>
        <v>0</v>
      </c>
      <c r="N245" s="44">
        <f>дод3!N228</f>
        <v>0</v>
      </c>
      <c r="O245" s="44">
        <f>дод3!O228</f>
        <v>0</v>
      </c>
      <c r="P245" s="177">
        <f>дод3!P228</f>
        <v>0</v>
      </c>
    </row>
    <row r="246" spans="1:16" s="21" customFormat="1" x14ac:dyDescent="0.2">
      <c r="A246" s="219">
        <v>4714070</v>
      </c>
      <c r="B246" s="182" t="s">
        <v>122</v>
      </c>
      <c r="C246" s="182" t="s">
        <v>86</v>
      </c>
      <c r="D246" s="28" t="s">
        <v>88</v>
      </c>
      <c r="E246" s="44">
        <f>дод3!E230</f>
        <v>0</v>
      </c>
      <c r="F246" s="44">
        <f>дод3!F230</f>
        <v>0</v>
      </c>
      <c r="G246" s="44">
        <f>дод3!G230</f>
        <v>0</v>
      </c>
      <c r="H246" s="44">
        <f>дод3!H230</f>
        <v>0</v>
      </c>
      <c r="I246" s="44">
        <f>дод3!I230</f>
        <v>0</v>
      </c>
      <c r="J246" s="44">
        <f>дод3!J230</f>
        <v>0</v>
      </c>
      <c r="K246" s="44">
        <f>дод3!K230</f>
        <v>0</v>
      </c>
      <c r="L246" s="44">
        <f>дод3!L230</f>
        <v>0</v>
      </c>
      <c r="M246" s="44">
        <f>дод3!M230</f>
        <v>0</v>
      </c>
      <c r="N246" s="44">
        <f>дод3!N230</f>
        <v>0</v>
      </c>
      <c r="O246" s="44">
        <f>дод3!O230</f>
        <v>0</v>
      </c>
      <c r="P246" s="177">
        <f>дод3!P230</f>
        <v>0</v>
      </c>
    </row>
    <row r="247" spans="1:16" s="21" customFormat="1" x14ac:dyDescent="0.2">
      <c r="A247" s="176">
        <v>4714090</v>
      </c>
      <c r="B247" s="220" t="s">
        <v>123</v>
      </c>
      <c r="C247" s="220" t="s">
        <v>89</v>
      </c>
      <c r="D247" s="171" t="s">
        <v>90</v>
      </c>
      <c r="E247" s="44">
        <f>дод3!E231</f>
        <v>0</v>
      </c>
      <c r="F247" s="44">
        <f>дод3!F231</f>
        <v>0</v>
      </c>
      <c r="G247" s="44">
        <f>дод3!G231</f>
        <v>0</v>
      </c>
      <c r="H247" s="44">
        <f>дод3!H231</f>
        <v>0</v>
      </c>
      <c r="I247" s="44">
        <f>дод3!I231</f>
        <v>0</v>
      </c>
      <c r="J247" s="44">
        <f>дод3!J231</f>
        <v>100000</v>
      </c>
      <c r="K247" s="44">
        <f>дод3!K231</f>
        <v>0</v>
      </c>
      <c r="L247" s="44">
        <f>дод3!L231</f>
        <v>0</v>
      </c>
      <c r="M247" s="44">
        <f>дод3!M231</f>
        <v>0</v>
      </c>
      <c r="N247" s="44">
        <f>дод3!N231</f>
        <v>100000</v>
      </c>
      <c r="O247" s="44">
        <f>дод3!O231</f>
        <v>100000</v>
      </c>
      <c r="P247" s="177">
        <f>дод3!P231</f>
        <v>100000</v>
      </c>
    </row>
    <row r="248" spans="1:16" s="21" customFormat="1" x14ac:dyDescent="0.2">
      <c r="A248" s="176">
        <v>4715024</v>
      </c>
      <c r="B248" s="163" t="s">
        <v>125</v>
      </c>
      <c r="C248" s="163" t="s">
        <v>416</v>
      </c>
      <c r="D248" s="185" t="s">
        <v>208</v>
      </c>
      <c r="E248" s="44">
        <f>дод3!E233</f>
        <v>0</v>
      </c>
      <c r="F248" s="44">
        <f>дод3!F233</f>
        <v>0</v>
      </c>
      <c r="G248" s="44">
        <f>дод3!G233</f>
        <v>0</v>
      </c>
      <c r="H248" s="44">
        <f>дод3!H233</f>
        <v>0</v>
      </c>
      <c r="I248" s="44">
        <f>дод3!I233</f>
        <v>0</v>
      </c>
      <c r="J248" s="44">
        <f>дод3!J233</f>
        <v>0</v>
      </c>
      <c r="K248" s="44">
        <f>дод3!K233</f>
        <v>0</v>
      </c>
      <c r="L248" s="44">
        <f>дод3!L233</f>
        <v>0</v>
      </c>
      <c r="M248" s="44">
        <f>дод3!M233</f>
        <v>0</v>
      </c>
      <c r="N248" s="44">
        <f>дод3!N233</f>
        <v>0</v>
      </c>
      <c r="O248" s="44">
        <f>дод3!O233</f>
        <v>0</v>
      </c>
      <c r="P248" s="177">
        <f>дод3!P233</f>
        <v>0</v>
      </c>
    </row>
    <row r="249" spans="1:16" s="21" customFormat="1" x14ac:dyDescent="0.2">
      <c r="A249" s="187">
        <v>4716310</v>
      </c>
      <c r="B249" s="182">
        <v>150101</v>
      </c>
      <c r="C249" s="182" t="s">
        <v>353</v>
      </c>
      <c r="D249" s="188" t="s">
        <v>295</v>
      </c>
      <c r="E249" s="44">
        <f>дод3!E234</f>
        <v>0</v>
      </c>
      <c r="F249" s="44">
        <f>дод3!F234</f>
        <v>0</v>
      </c>
      <c r="G249" s="44">
        <f>дод3!G234</f>
        <v>0</v>
      </c>
      <c r="H249" s="44">
        <f>дод3!H234</f>
        <v>0</v>
      </c>
      <c r="I249" s="44">
        <f>дод3!I234</f>
        <v>0</v>
      </c>
      <c r="J249" s="44">
        <f>дод3!J234</f>
        <v>2954269</v>
      </c>
      <c r="K249" s="44">
        <f>дод3!K234</f>
        <v>0</v>
      </c>
      <c r="L249" s="44">
        <f>дод3!L234</f>
        <v>0</v>
      </c>
      <c r="M249" s="44">
        <f>дод3!M234</f>
        <v>0</v>
      </c>
      <c r="N249" s="44">
        <f>дод3!N234</f>
        <v>2954269</v>
      </c>
      <c r="O249" s="44">
        <f>дод3!O234</f>
        <v>2954269</v>
      </c>
      <c r="P249" s="177">
        <f>дод3!P234</f>
        <v>2954269</v>
      </c>
    </row>
    <row r="250" spans="1:16" s="21" customFormat="1" ht="12" customHeight="1" x14ac:dyDescent="0.2">
      <c r="A250" s="176">
        <v>4716650</v>
      </c>
      <c r="B250" s="182" t="s">
        <v>127</v>
      </c>
      <c r="C250" s="182" t="s">
        <v>111</v>
      </c>
      <c r="D250" s="171" t="s">
        <v>292</v>
      </c>
      <c r="E250" s="44">
        <f>дод3!E236</f>
        <v>0</v>
      </c>
      <c r="F250" s="44">
        <f>дод3!F236</f>
        <v>0</v>
      </c>
      <c r="G250" s="44">
        <f>дод3!G236</f>
        <v>0</v>
      </c>
      <c r="H250" s="44">
        <f>дод3!H236</f>
        <v>0</v>
      </c>
      <c r="I250" s="44">
        <f>дод3!I236</f>
        <v>0</v>
      </c>
      <c r="J250" s="44">
        <f>дод3!J236</f>
        <v>0</v>
      </c>
      <c r="K250" s="44">
        <f>дод3!K236</f>
        <v>0</v>
      </c>
      <c r="L250" s="44">
        <f>дод3!L236</f>
        <v>0</v>
      </c>
      <c r="M250" s="44">
        <f>дод3!M236</f>
        <v>0</v>
      </c>
      <c r="N250" s="44">
        <f>дод3!N236</f>
        <v>0</v>
      </c>
      <c r="O250" s="44">
        <f>дод3!O236</f>
        <v>0</v>
      </c>
      <c r="P250" s="177">
        <f>дод3!P236</f>
        <v>0</v>
      </c>
    </row>
    <row r="251" spans="1:16" ht="12.75" hidden="1" customHeight="1" x14ac:dyDescent="0.2">
      <c r="A251" s="176"/>
      <c r="B251" s="157"/>
      <c r="C251" s="212"/>
      <c r="D251" s="71" t="s">
        <v>355</v>
      </c>
      <c r="E251" s="221">
        <v>0</v>
      </c>
      <c r="F251" s="221">
        <v>1</v>
      </c>
      <c r="G251" s="30">
        <v>0</v>
      </c>
      <c r="H251" s="30">
        <v>0</v>
      </c>
      <c r="I251" s="30">
        <v>1</v>
      </c>
      <c r="J251" s="30">
        <v>0</v>
      </c>
      <c r="K251" s="30">
        <v>0</v>
      </c>
      <c r="L251" s="30">
        <v>0</v>
      </c>
      <c r="M251" s="30">
        <v>0</v>
      </c>
      <c r="N251" s="30">
        <v>0</v>
      </c>
      <c r="O251" s="30">
        <v>0</v>
      </c>
      <c r="P251" s="201">
        <v>0</v>
      </c>
    </row>
    <row r="252" spans="1:16" s="21" customFormat="1" x14ac:dyDescent="0.2">
      <c r="A252" s="202">
        <v>7500000</v>
      </c>
      <c r="B252" s="203"/>
      <c r="C252" s="204"/>
      <c r="D252" s="205" t="s">
        <v>130</v>
      </c>
      <c r="E252" s="177">
        <f>дод3!E239</f>
        <v>2617400</v>
      </c>
      <c r="F252" s="177">
        <f>дод3!F239</f>
        <v>2617400</v>
      </c>
      <c r="G252" s="177">
        <f>дод3!G239</f>
        <v>1818400</v>
      </c>
      <c r="H252" s="177">
        <f>дод3!H239</f>
        <v>66200</v>
      </c>
      <c r="I252" s="177">
        <f>дод3!I239</f>
        <v>0</v>
      </c>
      <c r="J252" s="177">
        <f>дод3!J239</f>
        <v>73000</v>
      </c>
      <c r="K252" s="177">
        <f>дод3!K239</f>
        <v>0</v>
      </c>
      <c r="L252" s="177">
        <f>дод3!L239</f>
        <v>0</v>
      </c>
      <c r="M252" s="177">
        <f>дод3!M239</f>
        <v>0</v>
      </c>
      <c r="N252" s="177">
        <f>дод3!N239</f>
        <v>73000</v>
      </c>
      <c r="O252" s="177">
        <f>дод3!O239</f>
        <v>73000</v>
      </c>
      <c r="P252" s="177">
        <f>дод3!P239</f>
        <v>2690400</v>
      </c>
    </row>
    <row r="253" spans="1:16" s="21" customFormat="1" x14ac:dyDescent="0.2">
      <c r="A253" s="187">
        <v>7510000</v>
      </c>
      <c r="B253" s="192"/>
      <c r="C253" s="204"/>
      <c r="D253" s="186" t="s">
        <v>130</v>
      </c>
      <c r="E253" s="177">
        <f t="shared" ref="E253:P253" si="43">E252</f>
        <v>2617400</v>
      </c>
      <c r="F253" s="177">
        <f t="shared" si="43"/>
        <v>2617400</v>
      </c>
      <c r="G253" s="177">
        <f t="shared" si="43"/>
        <v>1818400</v>
      </c>
      <c r="H253" s="177">
        <f t="shared" si="43"/>
        <v>66200</v>
      </c>
      <c r="I253" s="177">
        <f t="shared" si="43"/>
        <v>0</v>
      </c>
      <c r="J253" s="177">
        <f t="shared" si="43"/>
        <v>73000</v>
      </c>
      <c r="K253" s="177">
        <f t="shared" si="43"/>
        <v>0</v>
      </c>
      <c r="L253" s="177">
        <f t="shared" si="43"/>
        <v>0</v>
      </c>
      <c r="M253" s="177">
        <f t="shared" si="43"/>
        <v>0</v>
      </c>
      <c r="N253" s="177">
        <f t="shared" si="43"/>
        <v>73000</v>
      </c>
      <c r="O253" s="177">
        <f t="shared" si="43"/>
        <v>73000</v>
      </c>
      <c r="P253" s="177">
        <f t="shared" si="43"/>
        <v>2690400</v>
      </c>
    </row>
    <row r="254" spans="1:16" s="21" customFormat="1" x14ac:dyDescent="0.2">
      <c r="A254" s="187">
        <v>7510180</v>
      </c>
      <c r="B254" s="192" t="s">
        <v>322</v>
      </c>
      <c r="C254" s="159" t="s">
        <v>323</v>
      </c>
      <c r="D254" s="200" t="s">
        <v>296</v>
      </c>
      <c r="E254" s="44">
        <f t="shared" ref="E254:P254" si="44">E252</f>
        <v>2617400</v>
      </c>
      <c r="F254" s="44">
        <f t="shared" si="44"/>
        <v>2617400</v>
      </c>
      <c r="G254" s="44">
        <f t="shared" si="44"/>
        <v>1818400</v>
      </c>
      <c r="H254" s="44">
        <f t="shared" si="44"/>
        <v>66200</v>
      </c>
      <c r="I254" s="44">
        <f t="shared" si="44"/>
        <v>0</v>
      </c>
      <c r="J254" s="44">
        <f t="shared" si="44"/>
        <v>73000</v>
      </c>
      <c r="K254" s="44">
        <f t="shared" si="44"/>
        <v>0</v>
      </c>
      <c r="L254" s="44">
        <f t="shared" si="44"/>
        <v>0</v>
      </c>
      <c r="M254" s="44">
        <f t="shared" si="44"/>
        <v>0</v>
      </c>
      <c r="N254" s="44">
        <f t="shared" si="44"/>
        <v>73000</v>
      </c>
      <c r="O254" s="44">
        <f t="shared" si="44"/>
        <v>73000</v>
      </c>
      <c r="P254" s="177">
        <f t="shared" si="44"/>
        <v>2690400</v>
      </c>
    </row>
    <row r="255" spans="1:16" s="21" customFormat="1" ht="12.75" hidden="1" customHeight="1" x14ac:dyDescent="0.2">
      <c r="A255" s="187"/>
      <c r="B255" s="192"/>
      <c r="C255" s="159" t="s">
        <v>131</v>
      </c>
      <c r="D255" s="200" t="s">
        <v>132</v>
      </c>
      <c r="E255" s="44"/>
      <c r="F255" s="44"/>
      <c r="G255" s="44"/>
      <c r="H255" s="44"/>
      <c r="I255" s="44"/>
      <c r="J255" s="55">
        <v>0</v>
      </c>
      <c r="K255" s="55">
        <v>0</v>
      </c>
      <c r="L255" s="55">
        <v>0</v>
      </c>
      <c r="M255" s="55">
        <v>0</v>
      </c>
      <c r="N255" s="55">
        <v>0</v>
      </c>
      <c r="O255" s="55">
        <v>0</v>
      </c>
      <c r="P255" s="55">
        <v>0</v>
      </c>
    </row>
    <row r="256" spans="1:16" s="21" customFormat="1" x14ac:dyDescent="0.2">
      <c r="A256" s="187"/>
      <c r="B256" s="192"/>
      <c r="C256" s="204"/>
      <c r="D256" s="205" t="s">
        <v>130</v>
      </c>
      <c r="E256" s="177">
        <f>дод3!E242</f>
        <v>2789000</v>
      </c>
      <c r="F256" s="177">
        <f>дод3!F242</f>
        <v>199000</v>
      </c>
      <c r="G256" s="177">
        <f>дод3!G242</f>
        <v>0</v>
      </c>
      <c r="H256" s="177">
        <f>дод3!H242</f>
        <v>0</v>
      </c>
      <c r="I256" s="177">
        <f>дод3!I242</f>
        <v>0</v>
      </c>
      <c r="J256" s="177">
        <f>дод3!J242</f>
        <v>0</v>
      </c>
      <c r="K256" s="177">
        <f>дод3!K242</f>
        <v>0</v>
      </c>
      <c r="L256" s="177">
        <f>дод3!L242</f>
        <v>0</v>
      </c>
      <c r="M256" s="177">
        <f>дод3!M242</f>
        <v>0</v>
      </c>
      <c r="N256" s="177">
        <f>дод3!N242</f>
        <v>0</v>
      </c>
      <c r="O256" s="177">
        <f>дод3!O242</f>
        <v>0</v>
      </c>
      <c r="P256" s="177">
        <f>дод3!P242</f>
        <v>2789000</v>
      </c>
    </row>
    <row r="257" spans="1:16" s="21" customFormat="1" ht="18" hidden="1" customHeight="1" x14ac:dyDescent="0.2">
      <c r="A257" s="187"/>
      <c r="B257" s="192"/>
      <c r="C257" s="159" t="s">
        <v>134</v>
      </c>
      <c r="D257" s="160" t="s">
        <v>135</v>
      </c>
      <c r="E257" s="44"/>
      <c r="F257" s="44"/>
      <c r="G257" s="44"/>
      <c r="H257" s="44"/>
      <c r="I257" s="44"/>
      <c r="J257" s="44"/>
      <c r="K257" s="44"/>
      <c r="L257" s="44"/>
      <c r="M257" s="44"/>
      <c r="N257" s="44"/>
      <c r="O257" s="44"/>
      <c r="P257" s="177"/>
    </row>
    <row r="258" spans="1:16" s="21" customFormat="1" ht="24.75" customHeight="1" x14ac:dyDescent="0.2">
      <c r="A258" s="187">
        <v>7618370</v>
      </c>
      <c r="B258" s="192" t="s">
        <v>242</v>
      </c>
      <c r="C258" s="159" t="s">
        <v>243</v>
      </c>
      <c r="D258" s="160" t="s">
        <v>136</v>
      </c>
      <c r="E258" s="177">
        <f>дод3!E244</f>
        <v>199000</v>
      </c>
      <c r="F258" s="44">
        <f>дод3!F244</f>
        <v>199000</v>
      </c>
      <c r="G258" s="44">
        <f>дод3!G244</f>
        <v>0</v>
      </c>
      <c r="H258" s="44">
        <f>дод3!H244</f>
        <v>0</v>
      </c>
      <c r="I258" s="44">
        <f>дод3!I244</f>
        <v>0</v>
      </c>
      <c r="J258" s="177">
        <f>дод3!J244</f>
        <v>0</v>
      </c>
      <c r="K258" s="44">
        <f>дод3!K244</f>
        <v>0</v>
      </c>
      <c r="L258" s="44">
        <f>дод3!L244</f>
        <v>0</v>
      </c>
      <c r="M258" s="44">
        <f>дод3!M244</f>
        <v>0</v>
      </c>
      <c r="N258" s="44">
        <f>дод3!N244</f>
        <v>0</v>
      </c>
      <c r="O258" s="44">
        <f>дод3!O244</f>
        <v>0</v>
      </c>
      <c r="P258" s="177">
        <f>дод3!P244</f>
        <v>199000</v>
      </c>
    </row>
    <row r="259" spans="1:16" s="21" customFormat="1" x14ac:dyDescent="0.2">
      <c r="A259" s="187">
        <v>7618010</v>
      </c>
      <c r="B259" s="192" t="s">
        <v>297</v>
      </c>
      <c r="C259" s="182" t="s">
        <v>375</v>
      </c>
      <c r="D259" s="188" t="s">
        <v>137</v>
      </c>
      <c r="E259" s="177">
        <f>дод3!E245</f>
        <v>2590000</v>
      </c>
      <c r="F259" s="44">
        <f>дод3!F245</f>
        <v>0</v>
      </c>
      <c r="G259" s="44">
        <f>дод3!G245</f>
        <v>0</v>
      </c>
      <c r="H259" s="44">
        <f>дод3!H245</f>
        <v>0</v>
      </c>
      <c r="I259" s="44">
        <f>дод3!I245</f>
        <v>0</v>
      </c>
      <c r="J259" s="177">
        <f>дод3!J245</f>
        <v>0</v>
      </c>
      <c r="K259" s="44">
        <f>дод3!K245</f>
        <v>0</v>
      </c>
      <c r="L259" s="44">
        <f>дод3!L245</f>
        <v>0</v>
      </c>
      <c r="M259" s="44">
        <f>дод3!M245</f>
        <v>0</v>
      </c>
      <c r="N259" s="44">
        <f>дод3!N245</f>
        <v>0</v>
      </c>
      <c r="O259" s="44">
        <f>дод3!O245</f>
        <v>0</v>
      </c>
      <c r="P259" s="177">
        <f>дод3!P245</f>
        <v>2590000</v>
      </c>
    </row>
    <row r="260" spans="1:16" ht="12" hidden="1" customHeight="1" x14ac:dyDescent="0.2">
      <c r="A260" s="222" t="s">
        <v>298</v>
      </c>
      <c r="B260" s="217"/>
      <c r="C260" s="223" t="s">
        <v>138</v>
      </c>
      <c r="D260" s="224" t="str">
        <f>дод3!D246</f>
        <v>Інші субвенції</v>
      </c>
      <c r="E260" s="225">
        <v>0</v>
      </c>
      <c r="F260" s="225">
        <v>1</v>
      </c>
      <c r="G260" s="225">
        <v>0</v>
      </c>
      <c r="H260" s="225">
        <v>0</v>
      </c>
      <c r="I260" s="225">
        <v>1</v>
      </c>
      <c r="J260" s="225">
        <v>0</v>
      </c>
      <c r="K260" s="225">
        <v>0</v>
      </c>
      <c r="L260" s="225">
        <v>0</v>
      </c>
      <c r="M260" s="225">
        <v>0</v>
      </c>
      <c r="N260" s="225">
        <v>0</v>
      </c>
      <c r="O260" s="225">
        <v>0</v>
      </c>
      <c r="P260" s="226">
        <v>0</v>
      </c>
    </row>
    <row r="261" spans="1:16" x14ac:dyDescent="0.2">
      <c r="A261" s="227"/>
      <c r="B261" s="228"/>
      <c r="C261" s="229"/>
      <c r="D261" s="230" t="s">
        <v>140</v>
      </c>
      <c r="E261" s="231">
        <f>дод3!E247</f>
        <v>710321749</v>
      </c>
      <c r="F261" s="231">
        <f>дод3!F247</f>
        <v>707731749</v>
      </c>
      <c r="G261" s="231">
        <f>дод3!G247</f>
        <v>272158020</v>
      </c>
      <c r="H261" s="231">
        <f>дод3!H247</f>
        <v>55670500</v>
      </c>
      <c r="I261" s="231">
        <f>дод3!I247</f>
        <v>0</v>
      </c>
      <c r="J261" s="231">
        <f>дод3!J247</f>
        <v>91015788</v>
      </c>
      <c r="K261" s="231">
        <f>дод3!K247</f>
        <v>19599228</v>
      </c>
      <c r="L261" s="231">
        <f>дод3!L247</f>
        <v>4473100</v>
      </c>
      <c r="M261" s="231">
        <f>дод3!M247</f>
        <v>1535529</v>
      </c>
      <c r="N261" s="231">
        <f>дод3!N247</f>
        <v>71416560</v>
      </c>
      <c r="O261" s="231">
        <f>дод3!O247</f>
        <v>71162153</v>
      </c>
      <c r="P261" s="231">
        <f>дод3!P247</f>
        <v>801337537</v>
      </c>
    </row>
    <row r="263" spans="1:16" ht="24.75" customHeight="1" x14ac:dyDescent="0.2">
      <c r="D263" s="142" t="s">
        <v>95</v>
      </c>
      <c r="E263" s="142"/>
      <c r="F263" s="142"/>
      <c r="G263" s="142"/>
      <c r="H263" s="142"/>
      <c r="I263" s="142"/>
      <c r="J263" s="142"/>
      <c r="N263" s="142" t="s">
        <v>299</v>
      </c>
    </row>
    <row r="264" spans="1:16" ht="26.25" customHeight="1" x14ac:dyDescent="0.2">
      <c r="D264" s="143" t="s">
        <v>289</v>
      </c>
      <c r="N264" t="s">
        <v>142</v>
      </c>
    </row>
  </sheetData>
  <sheetProtection selectLockedCells="1" selectUnlockedCells="1"/>
  <mergeCells count="23">
    <mergeCell ref="L11:L12"/>
    <mergeCell ref="M11:M12"/>
    <mergeCell ref="O11:O12"/>
    <mergeCell ref="K10:K12"/>
    <mergeCell ref="L10:M10"/>
    <mergeCell ref="N10:N12"/>
    <mergeCell ref="E10:E12"/>
    <mergeCell ref="F10:F12"/>
    <mergeCell ref="G10:H10"/>
    <mergeCell ref="I10:I12"/>
    <mergeCell ref="J10:J12"/>
    <mergeCell ref="G11:G12"/>
    <mergeCell ref="H11:H12"/>
    <mergeCell ref="N2:P2"/>
    <mergeCell ref="C5:P5"/>
    <mergeCell ref="C6:P6"/>
    <mergeCell ref="A9:A12"/>
    <mergeCell ref="B9:B12"/>
    <mergeCell ref="C9:C12"/>
    <mergeCell ref="D9:D12"/>
    <mergeCell ref="E9:I9"/>
    <mergeCell ref="J9:O9"/>
    <mergeCell ref="P9:P12"/>
  </mergeCells>
  <phoneticPr fontId="36" type="noConversion"/>
  <hyperlinks>
    <hyperlink ref="C36" location="!tnref1" display="0511"/>
    <hyperlink ref="C38" location="!tnref2" display="0133"/>
    <hyperlink ref="D67" location="!tn2" display="Програми і заходи цетрів соціальних служб для сім&quot;ї, дітей та молоді"/>
  </hyperlinks>
  <pageMargins left="0.19685039370078741" right="0.19685039370078741" top="0.47244094488188981" bottom="0.19685039370078741" header="0.51181102362204722" footer="0.51181102362204722"/>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2016-02-16T12:42:38Z</cp:lastPrinted>
  <dcterms:created xsi:type="dcterms:W3CDTF">2016-02-15T14:53:30Z</dcterms:created>
  <dcterms:modified xsi:type="dcterms:W3CDTF">2021-11-24T14:20:32Z</dcterms:modified>
</cp:coreProperties>
</file>